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data!$A$1:$EE$202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9" i="1" l="1"/>
  <c r="P299" i="1"/>
  <c r="Q299" i="1"/>
  <c r="O298" i="1"/>
  <c r="P298" i="1"/>
  <c r="Q298" i="1"/>
  <c r="O297" i="1"/>
  <c r="P297" i="1"/>
  <c r="Q297" i="1"/>
  <c r="O296" i="1"/>
  <c r="P296" i="1"/>
  <c r="Q296" i="1"/>
  <c r="O295" i="1"/>
  <c r="P295" i="1"/>
  <c r="Q295" i="1"/>
  <c r="O294" i="1"/>
  <c r="P294" i="1"/>
  <c r="Q294" i="1"/>
  <c r="O293" i="1"/>
  <c r="P293" i="1"/>
  <c r="Q293" i="1"/>
  <c r="O292" i="1"/>
  <c r="P292" i="1"/>
  <c r="Q292" i="1"/>
  <c r="O291" i="1"/>
  <c r="P291" i="1"/>
  <c r="Q291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P278" i="1"/>
  <c r="O278" i="1"/>
  <c r="O279" i="1"/>
  <c r="P279" i="1"/>
  <c r="O280" i="1"/>
  <c r="P280" i="1"/>
  <c r="O281" i="1"/>
  <c r="P281" i="1"/>
  <c r="O282" i="1"/>
  <c r="P282" i="1"/>
  <c r="O283" i="1"/>
  <c r="P283" i="1"/>
  <c r="O284" i="1"/>
  <c r="P284" i="1"/>
  <c r="O285" i="1"/>
  <c r="P285" i="1"/>
  <c r="O286" i="1"/>
  <c r="P286" i="1"/>
  <c r="O287" i="1"/>
  <c r="P287" i="1"/>
  <c r="O288" i="1"/>
  <c r="P288" i="1"/>
  <c r="O289" i="1"/>
  <c r="P289" i="1"/>
  <c r="O228" i="1"/>
  <c r="P228" i="1"/>
  <c r="P290" i="1"/>
  <c r="O290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3" i="1"/>
  <c r="O243" i="1"/>
  <c r="P242" i="1"/>
  <c r="O242" i="1"/>
  <c r="P241" i="1"/>
  <c r="O241" i="1"/>
  <c r="P245" i="1"/>
  <c r="O245" i="1"/>
  <c r="P244" i="1"/>
  <c r="O244" i="1"/>
  <c r="P239" i="1"/>
  <c r="O239" i="1"/>
  <c r="P238" i="1"/>
  <c r="O238" i="1"/>
  <c r="P237" i="1"/>
  <c r="O237" i="1"/>
  <c r="P236" i="1"/>
  <c r="O236" i="1"/>
  <c r="P235" i="1"/>
  <c r="O235" i="1"/>
  <c r="P240" i="1"/>
  <c r="O240" i="1"/>
  <c r="P234" i="1"/>
  <c r="O234" i="1"/>
  <c r="P232" i="1"/>
  <c r="O232" i="1"/>
  <c r="P231" i="1"/>
  <c r="O231" i="1"/>
  <c r="P230" i="1"/>
  <c r="O230" i="1"/>
  <c r="P229" i="1"/>
  <c r="O229" i="1"/>
  <c r="P227" i="1"/>
  <c r="O227" i="1"/>
  <c r="P226" i="1"/>
  <c r="O226" i="1"/>
  <c r="P224" i="1"/>
  <c r="O224" i="1"/>
  <c r="P223" i="1"/>
  <c r="O223" i="1"/>
  <c r="P220" i="1"/>
  <c r="O220" i="1"/>
  <c r="P233" i="1"/>
  <c r="O233" i="1"/>
  <c r="P225" i="1"/>
  <c r="O225" i="1"/>
  <c r="P222" i="1"/>
  <c r="O222" i="1"/>
  <c r="P221" i="1"/>
  <c r="O221" i="1"/>
  <c r="P219" i="1"/>
  <c r="O219" i="1"/>
  <c r="P218" i="1"/>
  <c r="O218" i="1"/>
  <c r="P215" i="1"/>
  <c r="O215" i="1"/>
  <c r="P213" i="1"/>
  <c r="O213" i="1"/>
  <c r="P209" i="1"/>
  <c r="O209" i="1"/>
  <c r="P217" i="1"/>
  <c r="O217" i="1"/>
  <c r="P216" i="1"/>
  <c r="O216" i="1"/>
  <c r="P214" i="1"/>
  <c r="O214" i="1"/>
  <c r="P212" i="1"/>
  <c r="O212" i="1"/>
  <c r="P211" i="1"/>
  <c r="O211" i="1"/>
  <c r="P210" i="1"/>
  <c r="O210" i="1"/>
  <c r="P201" i="1"/>
  <c r="O201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194" i="1"/>
  <c r="O194" i="1"/>
  <c r="P199" i="1"/>
  <c r="O199" i="1"/>
  <c r="P193" i="1"/>
  <c r="O193" i="1"/>
  <c r="P200" i="1"/>
  <c r="O200" i="1"/>
  <c r="P197" i="1"/>
  <c r="O197" i="1"/>
  <c r="P196" i="1"/>
  <c r="O196" i="1"/>
  <c r="P195" i="1"/>
  <c r="O195" i="1"/>
  <c r="P192" i="1"/>
  <c r="O192" i="1"/>
  <c r="P198" i="1"/>
  <c r="O198" i="1"/>
  <c r="P190" i="1"/>
  <c r="O190" i="1"/>
  <c r="P191" i="1"/>
  <c r="O191" i="1"/>
  <c r="P189" i="1"/>
  <c r="O189" i="1"/>
  <c r="P188" i="1"/>
  <c r="O188" i="1"/>
  <c r="P179" i="1"/>
  <c r="O179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EE107" i="1"/>
  <c r="ED107" i="1"/>
  <c r="EC107" i="1"/>
  <c r="EB107" i="1"/>
  <c r="EA107" i="1"/>
  <c r="DZ107" i="1"/>
  <c r="DY107" i="1"/>
  <c r="DX107" i="1"/>
  <c r="DW107" i="1"/>
  <c r="DV107" i="1"/>
  <c r="DU107" i="1"/>
  <c r="DT107" i="1"/>
  <c r="DS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00" i="1"/>
  <c r="DO173" i="1"/>
  <c r="DG199" i="1"/>
  <c r="DK197" i="1"/>
  <c r="DC197" i="1"/>
  <c r="EA197" i="1"/>
  <c r="DY183" i="1"/>
  <c r="DE183" i="1"/>
  <c r="DU160" i="1"/>
  <c r="DP198" i="1"/>
  <c r="DJ161" i="1"/>
  <c r="DW139" i="1"/>
  <c r="DE196" i="1"/>
  <c r="DE24" i="1"/>
  <c r="DE15" i="1"/>
  <c r="DE192" i="1"/>
  <c r="DE185" i="1"/>
  <c r="DC179" i="1"/>
  <c r="DC170" i="1"/>
  <c r="DC162" i="1"/>
  <c r="DC152" i="1"/>
  <c r="DC144" i="1"/>
  <c r="DC135" i="1"/>
  <c r="DC127" i="1"/>
  <c r="DC118" i="1"/>
  <c r="DC110" i="1"/>
  <c r="DF100" i="1"/>
  <c r="DC92" i="1"/>
  <c r="DF87" i="1"/>
  <c r="DJ79" i="1"/>
  <c r="DP29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8" i="1"/>
  <c r="DW28" i="1"/>
  <c r="EA28" i="1"/>
  <c r="DN30" i="1"/>
  <c r="DV30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E32" i="1"/>
  <c r="DG32" i="1"/>
  <c r="DM32" i="1"/>
  <c r="DU32" i="1"/>
  <c r="DW32" i="1"/>
  <c r="EC32" i="1"/>
  <c r="DD34" i="1"/>
  <c r="DH34" i="1"/>
  <c r="DP34" i="1"/>
  <c r="DR34" i="1"/>
  <c r="DZ34" i="1"/>
  <c r="EB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2" i="1"/>
  <c r="EB42" i="1"/>
  <c r="DD43" i="1"/>
  <c r="DE43" i="1"/>
  <c r="DH43" i="1"/>
  <c r="DI43" i="1"/>
  <c r="DL43" i="1"/>
  <c r="DM43" i="1"/>
  <c r="DP43" i="1"/>
  <c r="DQ43" i="1"/>
  <c r="DT43" i="1"/>
  <c r="DU43" i="1"/>
  <c r="DX43" i="1"/>
  <c r="DY43" i="1"/>
  <c r="EB43" i="1"/>
  <c r="EC43" i="1"/>
  <c r="DD44" i="1"/>
  <c r="DF44" i="1"/>
  <c r="DH44" i="1"/>
  <c r="DJ44" i="1"/>
  <c r="DL44" i="1"/>
  <c r="DN44" i="1"/>
  <c r="DP44" i="1"/>
  <c r="DR44" i="1"/>
  <c r="DT44" i="1"/>
  <c r="DV44" i="1"/>
  <c r="DX44" i="1"/>
  <c r="DZ44" i="1"/>
  <c r="EB44" i="1"/>
  <c r="ED44" i="1"/>
  <c r="DC47" i="1"/>
  <c r="DG47" i="1"/>
  <c r="DJ47" i="1"/>
  <c r="DK47" i="1"/>
  <c r="DO47" i="1"/>
  <c r="DR47" i="1"/>
  <c r="DS47" i="1"/>
  <c r="DW47" i="1"/>
  <c r="DZ47" i="1"/>
  <c r="EA47" i="1"/>
  <c r="EE47" i="1"/>
  <c r="DP48" i="1"/>
  <c r="DC49" i="1"/>
  <c r="DF49" i="1"/>
  <c r="DG49" i="1"/>
  <c r="DJ49" i="1"/>
  <c r="DK49" i="1"/>
  <c r="DN49" i="1"/>
  <c r="DO49" i="1"/>
  <c r="DR49" i="1"/>
  <c r="DS49" i="1"/>
  <c r="DV49" i="1"/>
  <c r="DW49" i="1"/>
  <c r="DZ49" i="1"/>
  <c r="EA49" i="1"/>
  <c r="ED49" i="1"/>
  <c r="EE49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N54" i="1"/>
  <c r="DE55" i="1"/>
  <c r="DF55" i="1"/>
  <c r="DI55" i="1"/>
  <c r="DJ55" i="1"/>
  <c r="DM55" i="1"/>
  <c r="DN55" i="1"/>
  <c r="DQ55" i="1"/>
  <c r="DR55" i="1"/>
  <c r="DU55" i="1"/>
  <c r="DV55" i="1"/>
  <c r="DY55" i="1"/>
  <c r="DZ55" i="1"/>
  <c r="EC55" i="1"/>
  <c r="ED55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DC57" i="1"/>
  <c r="DD57" i="1"/>
  <c r="DG57" i="1"/>
  <c r="DK57" i="1"/>
  <c r="DL57" i="1"/>
  <c r="DO57" i="1"/>
  <c r="DS57" i="1"/>
  <c r="DT57" i="1"/>
  <c r="DW57" i="1"/>
  <c r="EA57" i="1"/>
  <c r="EB57" i="1"/>
  <c r="EE57" i="1"/>
  <c r="DO59" i="1"/>
  <c r="DW59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DE65" i="1"/>
  <c r="DH65" i="1"/>
  <c r="DI65" i="1"/>
  <c r="DM65" i="1"/>
  <c r="DP65" i="1"/>
  <c r="DQ65" i="1"/>
  <c r="DU65" i="1"/>
  <c r="DX65" i="1"/>
  <c r="DY65" i="1"/>
  <c r="EC65" i="1"/>
  <c r="DR73" i="1"/>
  <c r="DE75" i="1"/>
  <c r="DF75" i="1"/>
  <c r="DI75" i="1"/>
  <c r="DJ75" i="1"/>
  <c r="DM75" i="1"/>
  <c r="DN75" i="1"/>
  <c r="DQ75" i="1"/>
  <c r="DR75" i="1"/>
  <c r="DU75" i="1"/>
  <c r="DV75" i="1"/>
  <c r="DY75" i="1"/>
  <c r="DZ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E77" i="1"/>
  <c r="DH77" i="1"/>
  <c r="DI77" i="1"/>
  <c r="DM77" i="1"/>
  <c r="DP77" i="1"/>
  <c r="DQ77" i="1"/>
  <c r="DU77" i="1"/>
  <c r="DX77" i="1"/>
  <c r="DY77" i="1"/>
  <c r="EC77" i="1"/>
  <c r="DN79" i="1"/>
  <c r="DX79" i="1"/>
  <c r="DC78" i="1"/>
  <c r="DE78" i="1"/>
  <c r="DF78" i="1"/>
  <c r="DG78" i="1"/>
  <c r="DI78" i="1"/>
  <c r="DJ78" i="1"/>
  <c r="DK78" i="1"/>
  <c r="DM78" i="1"/>
  <c r="DN78" i="1"/>
  <c r="DO78" i="1"/>
  <c r="DQ78" i="1"/>
  <c r="DR78" i="1"/>
  <c r="DS78" i="1"/>
  <c r="DU78" i="1"/>
  <c r="DV78" i="1"/>
  <c r="DW78" i="1"/>
  <c r="DY78" i="1"/>
  <c r="DZ78" i="1"/>
  <c r="EA78" i="1"/>
  <c r="EC78" i="1"/>
  <c r="ED78" i="1"/>
  <c r="EE78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F83" i="1"/>
  <c r="DG83" i="1"/>
  <c r="DK83" i="1"/>
  <c r="DN83" i="1"/>
  <c r="DO83" i="1"/>
  <c r="DR83" i="1"/>
  <c r="DS83" i="1"/>
  <c r="DT83" i="1"/>
  <c r="DW83" i="1"/>
  <c r="DX83" i="1"/>
  <c r="DZ83" i="1"/>
  <c r="EB83" i="1"/>
  <c r="ED83" i="1"/>
  <c r="EE83" i="1"/>
  <c r="DE80" i="1"/>
  <c r="DO80" i="1"/>
  <c r="DP80" i="1"/>
  <c r="DZ80" i="1"/>
  <c r="EA80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7" i="1"/>
  <c r="DD87" i="1"/>
  <c r="DE87" i="1"/>
  <c r="DG87" i="1"/>
  <c r="DH87" i="1"/>
  <c r="DI87" i="1"/>
  <c r="DK87" i="1"/>
  <c r="DL87" i="1"/>
  <c r="DM87" i="1"/>
  <c r="DO87" i="1"/>
  <c r="DP87" i="1"/>
  <c r="DQ87" i="1"/>
  <c r="DS87" i="1"/>
  <c r="DT87" i="1"/>
  <c r="DU87" i="1"/>
  <c r="DW87" i="1"/>
  <c r="DX87" i="1"/>
  <c r="DY87" i="1"/>
  <c r="EA87" i="1"/>
  <c r="EB87" i="1"/>
  <c r="EC87" i="1"/>
  <c r="EE87" i="1"/>
  <c r="DG92" i="1"/>
  <c r="DH92" i="1"/>
  <c r="DR92" i="1"/>
  <c r="DS92" i="1"/>
  <c r="EB92" i="1"/>
  <c r="ED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5" i="1"/>
  <c r="DL95" i="1"/>
  <c r="DP95" i="1"/>
  <c r="DW95" i="1"/>
  <c r="EA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J100" i="1"/>
  <c r="DK100" i="1"/>
  <c r="DT100" i="1"/>
  <c r="DV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N105" i="1"/>
  <c r="DO105" i="1"/>
  <c r="DX105" i="1"/>
  <c r="DZ105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F152" i="1"/>
  <c r="DG152" i="1"/>
  <c r="DN152" i="1"/>
  <c r="DO152" i="1"/>
  <c r="DV152" i="1"/>
  <c r="DW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J156" i="1"/>
  <c r="DK156" i="1"/>
  <c r="DR156" i="1"/>
  <c r="DS156" i="1"/>
  <c r="DZ156" i="1"/>
  <c r="EA156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F162" i="1"/>
  <c r="DG162" i="1"/>
  <c r="DN162" i="1"/>
  <c r="DO162" i="1"/>
  <c r="DV162" i="1"/>
  <c r="DW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J166" i="1"/>
  <c r="DK166" i="1"/>
  <c r="DR166" i="1"/>
  <c r="DS166" i="1"/>
  <c r="DZ166" i="1"/>
  <c r="EA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F170" i="1"/>
  <c r="DG170" i="1"/>
  <c r="DN170" i="1"/>
  <c r="DO170" i="1"/>
  <c r="DV170" i="1"/>
  <c r="DW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J175" i="1"/>
  <c r="DK175" i="1"/>
  <c r="DR175" i="1"/>
  <c r="DS175" i="1"/>
  <c r="DZ175" i="1"/>
  <c r="EA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F179" i="1"/>
  <c r="DG179" i="1"/>
  <c r="DN179" i="1"/>
  <c r="DO179" i="1"/>
  <c r="DV179" i="1"/>
  <c r="DW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I184" i="1"/>
  <c r="DJ184" i="1"/>
  <c r="DQ184" i="1"/>
  <c r="DR184" i="1"/>
  <c r="DY184" i="1"/>
  <c r="DZ184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DF185" i="1"/>
  <c r="DI185" i="1"/>
  <c r="DN185" i="1"/>
  <c r="DQ185" i="1"/>
  <c r="DV185" i="1"/>
  <c r="DY185" i="1"/>
  <c r="ED185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C192" i="1"/>
  <c r="DD192" i="1"/>
  <c r="DG192" i="1"/>
  <c r="DH192" i="1"/>
  <c r="DK192" i="1"/>
  <c r="DL192" i="1"/>
  <c r="DO192" i="1"/>
  <c r="DP192" i="1"/>
  <c r="DS192" i="1"/>
  <c r="DT192" i="1"/>
  <c r="DW192" i="1"/>
  <c r="DX192" i="1"/>
  <c r="EA192" i="1"/>
  <c r="EB192" i="1"/>
  <c r="EE192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C196" i="1"/>
  <c r="DD196" i="1"/>
  <c r="DG196" i="1"/>
  <c r="DH196" i="1"/>
  <c r="DK196" i="1"/>
  <c r="DL196" i="1"/>
  <c r="DO196" i="1"/>
  <c r="DP196" i="1"/>
  <c r="DS196" i="1"/>
  <c r="DT196" i="1"/>
  <c r="DW196" i="1"/>
  <c r="DX196" i="1"/>
  <c r="EA196" i="1"/>
  <c r="EB196" i="1"/>
  <c r="EE196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00" i="1"/>
  <c r="DI200" i="1"/>
  <c r="DM200" i="1"/>
  <c r="DQ200" i="1"/>
  <c r="DU200" i="1"/>
  <c r="DY200" i="1"/>
  <c r="EC200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73" i="1"/>
  <c r="DK173" i="1"/>
  <c r="DW173" i="1"/>
  <c r="EA173" i="1"/>
  <c r="DJ173" i="1"/>
  <c r="DN173" i="1"/>
  <c r="DZ173" i="1"/>
  <c r="ED173" i="1"/>
  <c r="DU173" i="1"/>
  <c r="EC173" i="1"/>
  <c r="DT173" i="1"/>
  <c r="EB173" i="1"/>
  <c r="DP173" i="1"/>
  <c r="DX173" i="1"/>
  <c r="DM161" i="1"/>
  <c r="DU161" i="1"/>
  <c r="EB161" i="1"/>
  <c r="DW161" i="1"/>
  <c r="DK161" i="1"/>
  <c r="DG161" i="1"/>
  <c r="DX161" i="1"/>
  <c r="DT161" i="1"/>
  <c r="DH161" i="1"/>
  <c r="DD161" i="1"/>
  <c r="DE139" i="1"/>
  <c r="DI139" i="1"/>
  <c r="DM139" i="1"/>
  <c r="DQ139" i="1"/>
  <c r="DU139" i="1"/>
  <c r="DY139" i="1"/>
  <c r="DX160" i="1"/>
  <c r="DP160" i="1"/>
  <c r="DR183" i="1"/>
  <c r="DJ183" i="1"/>
  <c r="DK160" i="1"/>
  <c r="DO160" i="1"/>
  <c r="EA160" i="1"/>
  <c r="EE160" i="1"/>
  <c r="DN160" i="1"/>
  <c r="DR160" i="1"/>
  <c r="ED160" i="1"/>
  <c r="DD183" i="1"/>
  <c r="DP183" i="1"/>
  <c r="DT183" i="1"/>
  <c r="DC183" i="1"/>
  <c r="DG183" i="1"/>
  <c r="DS183" i="1"/>
  <c r="DW183" i="1"/>
  <c r="EB200" i="1"/>
  <c r="DT200" i="1"/>
  <c r="DH200" i="1"/>
  <c r="DX6" i="1"/>
  <c r="DD6" i="1"/>
  <c r="DH6" i="1"/>
  <c r="DH18" i="1"/>
  <c r="DP18" i="1"/>
  <c r="DV33" i="1"/>
  <c r="DD33" i="1"/>
  <c r="DL33" i="1"/>
  <c r="DN33" i="1"/>
  <c r="DR42" i="1"/>
  <c r="DP42" i="1"/>
  <c r="DZ42" i="1"/>
  <c r="DF42" i="1"/>
  <c r="DJ54" i="1"/>
  <c r="DF54" i="1"/>
  <c r="DO54" i="1"/>
  <c r="EA54" i="1"/>
  <c r="DG54" i="1"/>
  <c r="DS54" i="1"/>
  <c r="ED54" i="1"/>
  <c r="DC54" i="1"/>
  <c r="DW54" i="1"/>
  <c r="DV54" i="1"/>
  <c r="EE54" i="1"/>
  <c r="DF73" i="1"/>
  <c r="DJ73" i="1"/>
  <c r="DS73" i="1"/>
  <c r="EE73" i="1"/>
  <c r="DK73" i="1"/>
  <c r="DW73" i="1"/>
  <c r="DO73" i="1"/>
  <c r="DZ73" i="1"/>
  <c r="DC73" i="1"/>
  <c r="EA73" i="1"/>
  <c r="DD80" i="1"/>
  <c r="DH80" i="1"/>
  <c r="DC80" i="1"/>
  <c r="DI80" i="1"/>
  <c r="DM80" i="1"/>
  <c r="DQ80" i="1"/>
  <c r="DU80" i="1"/>
  <c r="DY80" i="1"/>
  <c r="EC80" i="1"/>
  <c r="DF80" i="1"/>
  <c r="DL80" i="1"/>
  <c r="DR80" i="1"/>
  <c r="DW80" i="1"/>
  <c r="EB80" i="1"/>
  <c r="DG80" i="1"/>
  <c r="DN80" i="1"/>
  <c r="DS80" i="1"/>
  <c r="DX80" i="1"/>
  <c r="ED80" i="1"/>
  <c r="DE95" i="1"/>
  <c r="DI95" i="1"/>
  <c r="DM95" i="1"/>
  <c r="DQ95" i="1"/>
  <c r="DU95" i="1"/>
  <c r="DY95" i="1"/>
  <c r="EC95" i="1"/>
  <c r="DC95" i="1"/>
  <c r="DH95" i="1"/>
  <c r="DN95" i="1"/>
  <c r="DS95" i="1"/>
  <c r="DX95" i="1"/>
  <c r="ED95" i="1"/>
  <c r="DD95" i="1"/>
  <c r="DJ95" i="1"/>
  <c r="DO95" i="1"/>
  <c r="DT95" i="1"/>
  <c r="DZ95" i="1"/>
  <c r="EE95" i="1"/>
  <c r="DE105" i="1"/>
  <c r="DI105" i="1"/>
  <c r="DM105" i="1"/>
  <c r="DQ105" i="1"/>
  <c r="DU105" i="1"/>
  <c r="DY105" i="1"/>
  <c r="EC105" i="1"/>
  <c r="DF105" i="1"/>
  <c r="DK105" i="1"/>
  <c r="DP105" i="1"/>
  <c r="DV105" i="1"/>
  <c r="EA105" i="1"/>
  <c r="DG105" i="1"/>
  <c r="DL105" i="1"/>
  <c r="DR105" i="1"/>
  <c r="DW105" i="1"/>
  <c r="EB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6" i="1"/>
  <c r="DH156" i="1"/>
  <c r="DL156" i="1"/>
  <c r="DP156" i="1"/>
  <c r="DT156" i="1"/>
  <c r="DX156" i="1"/>
  <c r="EB156" i="1"/>
  <c r="DE156" i="1"/>
  <c r="DI156" i="1"/>
  <c r="DM156" i="1"/>
  <c r="DQ156" i="1"/>
  <c r="DU156" i="1"/>
  <c r="DY156" i="1"/>
  <c r="EC156" i="1"/>
  <c r="DD166" i="1"/>
  <c r="DH166" i="1"/>
  <c r="DL166" i="1"/>
  <c r="DP166" i="1"/>
  <c r="DT166" i="1"/>
  <c r="DX166" i="1"/>
  <c r="EB166" i="1"/>
  <c r="DE166" i="1"/>
  <c r="DI166" i="1"/>
  <c r="DM166" i="1"/>
  <c r="DQ166" i="1"/>
  <c r="DU166" i="1"/>
  <c r="DY166" i="1"/>
  <c r="EC166" i="1"/>
  <c r="DD175" i="1"/>
  <c r="DH175" i="1"/>
  <c r="DL175" i="1"/>
  <c r="DP175" i="1"/>
  <c r="DT175" i="1"/>
  <c r="DX175" i="1"/>
  <c r="EB175" i="1"/>
  <c r="DE175" i="1"/>
  <c r="DI175" i="1"/>
  <c r="DM175" i="1"/>
  <c r="DQ175" i="1"/>
  <c r="DU175" i="1"/>
  <c r="DY175" i="1"/>
  <c r="EC175" i="1"/>
  <c r="DC184" i="1"/>
  <c r="DG184" i="1"/>
  <c r="DK184" i="1"/>
  <c r="DO184" i="1"/>
  <c r="DS184" i="1"/>
  <c r="DW184" i="1"/>
  <c r="EA184" i="1"/>
  <c r="EE184" i="1"/>
  <c r="DD184" i="1"/>
  <c r="DH184" i="1"/>
  <c r="DL184" i="1"/>
  <c r="DP184" i="1"/>
  <c r="DT184" i="1"/>
  <c r="DX184" i="1"/>
  <c r="EB184" i="1"/>
  <c r="EE183" i="1"/>
  <c r="DO183" i="1"/>
  <c r="EB183" i="1"/>
  <c r="DL183" i="1"/>
  <c r="DZ160" i="1"/>
  <c r="DJ160" i="1"/>
  <c r="DW160" i="1"/>
  <c r="DG160" i="1"/>
  <c r="DZ183" i="1"/>
  <c r="DL161" i="1"/>
  <c r="EC161" i="1"/>
  <c r="DO161" i="1"/>
  <c r="DZ161" i="1"/>
  <c r="DE161" i="1"/>
  <c r="DY173" i="1"/>
  <c r="DL173" i="1"/>
  <c r="DM173" i="1"/>
  <c r="DV173" i="1"/>
  <c r="DF173" i="1"/>
  <c r="DS173" i="1"/>
  <c r="DC173" i="1"/>
  <c r="EE200" i="1"/>
  <c r="EA200" i="1"/>
  <c r="DW200" i="1"/>
  <c r="DS200" i="1"/>
  <c r="DO200" i="1"/>
  <c r="DK200" i="1"/>
  <c r="DG200" i="1"/>
  <c r="DC200" i="1"/>
  <c r="ED196" i="1"/>
  <c r="DZ196" i="1"/>
  <c r="DV196" i="1"/>
  <c r="DR196" i="1"/>
  <c r="DN196" i="1"/>
  <c r="DJ196" i="1"/>
  <c r="DF196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92" i="1"/>
  <c r="DZ192" i="1"/>
  <c r="DV192" i="1"/>
  <c r="DR192" i="1"/>
  <c r="DN192" i="1"/>
  <c r="DJ192" i="1"/>
  <c r="DF192" i="1"/>
  <c r="EC185" i="1"/>
  <c r="DU185" i="1"/>
  <c r="DM185" i="1"/>
  <c r="ED184" i="1"/>
  <c r="DV184" i="1"/>
  <c r="DN184" i="1"/>
  <c r="DF184" i="1"/>
  <c r="EA179" i="1"/>
  <c r="DS179" i="1"/>
  <c r="DK179" i="1"/>
  <c r="EE175" i="1"/>
  <c r="DW175" i="1"/>
  <c r="DO175" i="1"/>
  <c r="DG175" i="1"/>
  <c r="EA170" i="1"/>
  <c r="DS170" i="1"/>
  <c r="DK170" i="1"/>
  <c r="EE166" i="1"/>
  <c r="DW166" i="1"/>
  <c r="DO166" i="1"/>
  <c r="DG166" i="1"/>
  <c r="EA162" i="1"/>
  <c r="DS162" i="1"/>
  <c r="DK162" i="1"/>
  <c r="EE156" i="1"/>
  <c r="DW156" i="1"/>
  <c r="DO156" i="1"/>
  <c r="DG156" i="1"/>
  <c r="EA152" i="1"/>
  <c r="DS152" i="1"/>
  <c r="DK152" i="1"/>
  <c r="EE148" i="1"/>
  <c r="DW148" i="1"/>
  <c r="DO148" i="1"/>
  <c r="DG148" i="1"/>
  <c r="EA144" i="1"/>
  <c r="DS144" i="1"/>
  <c r="DK144" i="1"/>
  <c r="EE140" i="1"/>
  <c r="DW140" i="1"/>
  <c r="DO140" i="1"/>
  <c r="DG140" i="1"/>
  <c r="EA135" i="1"/>
  <c r="DS135" i="1"/>
  <c r="DK135" i="1"/>
  <c r="EE131" i="1"/>
  <c r="DW131" i="1"/>
  <c r="DO131" i="1"/>
  <c r="DG131" i="1"/>
  <c r="EA127" i="1"/>
  <c r="DS127" i="1"/>
  <c r="DK127" i="1"/>
  <c r="EE123" i="1"/>
  <c r="DW123" i="1"/>
  <c r="DO123" i="1"/>
  <c r="DG123" i="1"/>
  <c r="EA118" i="1"/>
  <c r="DS118" i="1"/>
  <c r="DK118" i="1"/>
  <c r="EE114" i="1"/>
  <c r="DW114" i="1"/>
  <c r="DO114" i="1"/>
  <c r="DG114" i="1"/>
  <c r="EA110" i="1"/>
  <c r="DS110" i="1"/>
  <c r="DK110" i="1"/>
  <c r="EE105" i="1"/>
  <c r="DT105" i="1"/>
  <c r="DJ105" i="1"/>
  <c r="EA100" i="1"/>
  <c r="DP100" i="1"/>
  <c r="DV95" i="1"/>
  <c r="DK95" i="1"/>
  <c r="DX92" i="1"/>
  <c r="DN92" i="1"/>
  <c r="DV80" i="1"/>
  <c r="DK80" i="1"/>
  <c r="DG73" i="1"/>
  <c r="DK54" i="1"/>
  <c r="DX200" i="1"/>
  <c r="DP200" i="1"/>
  <c r="DL200" i="1"/>
  <c r="DD200" i="1"/>
  <c r="DL13" i="1"/>
  <c r="DH13" i="1"/>
  <c r="EB13" i="1"/>
  <c r="DD29" i="1"/>
  <c r="EB29" i="1"/>
  <c r="DH29" i="1"/>
  <c r="DR29" i="1"/>
  <c r="DT37" i="1"/>
  <c r="DJ37" i="1"/>
  <c r="DR37" i="1"/>
  <c r="ED37" i="1"/>
  <c r="DF37" i="1"/>
  <c r="EB37" i="1"/>
  <c r="DF48" i="1"/>
  <c r="DH48" i="1"/>
  <c r="ED48" i="1"/>
  <c r="DN48" i="1"/>
  <c r="DX48" i="1"/>
  <c r="DC59" i="1"/>
  <c r="DG59" i="1"/>
  <c r="DR59" i="1"/>
  <c r="ED59" i="1"/>
  <c r="DJ59" i="1"/>
  <c r="DV59" i="1"/>
  <c r="EE59" i="1"/>
  <c r="DF59" i="1"/>
  <c r="DZ59" i="1"/>
  <c r="DN59" i="1"/>
  <c r="DF79" i="1"/>
  <c r="DK79" i="1"/>
  <c r="DP79" i="1"/>
  <c r="DV79" i="1"/>
  <c r="EA79" i="1"/>
  <c r="DG79" i="1"/>
  <c r="DL79" i="1"/>
  <c r="DR79" i="1"/>
  <c r="DW79" i="1"/>
  <c r="EB79" i="1"/>
  <c r="DH79" i="1"/>
  <c r="DS79" i="1"/>
  <c r="ED79" i="1"/>
  <c r="DC79" i="1"/>
  <c r="DO79" i="1"/>
  <c r="EE79" i="1"/>
  <c r="DD79" i="1"/>
  <c r="DT79" i="1"/>
  <c r="DE92" i="1"/>
  <c r="DI92" i="1"/>
  <c r="DM92" i="1"/>
  <c r="DQ92" i="1"/>
  <c r="DU92" i="1"/>
  <c r="DY92" i="1"/>
  <c r="EC92" i="1"/>
  <c r="DD92" i="1"/>
  <c r="DJ92" i="1"/>
  <c r="DO92" i="1"/>
  <c r="DT92" i="1"/>
  <c r="DZ92" i="1"/>
  <c r="EE92" i="1"/>
  <c r="DF92" i="1"/>
  <c r="DK92" i="1"/>
  <c r="DP92" i="1"/>
  <c r="DV92" i="1"/>
  <c r="EA92" i="1"/>
  <c r="DE100" i="1"/>
  <c r="DI100" i="1"/>
  <c r="DM100" i="1"/>
  <c r="DQ100" i="1"/>
  <c r="DU100" i="1"/>
  <c r="DY100" i="1"/>
  <c r="EC100" i="1"/>
  <c r="DG100" i="1"/>
  <c r="DL100" i="1"/>
  <c r="DR100" i="1"/>
  <c r="DW100" i="1"/>
  <c r="EB100" i="1"/>
  <c r="DC100" i="1"/>
  <c r="DH100" i="1"/>
  <c r="DN100" i="1"/>
  <c r="DS100" i="1"/>
  <c r="DX100" i="1"/>
  <c r="ED100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D162" i="1"/>
  <c r="DH162" i="1"/>
  <c r="DL162" i="1"/>
  <c r="DP162" i="1"/>
  <c r="DT162" i="1"/>
  <c r="DX162" i="1"/>
  <c r="EB162" i="1"/>
  <c r="DE162" i="1"/>
  <c r="DI162" i="1"/>
  <c r="DM162" i="1"/>
  <c r="DQ162" i="1"/>
  <c r="DU162" i="1"/>
  <c r="DY162" i="1"/>
  <c r="EC162" i="1"/>
  <c r="DD170" i="1"/>
  <c r="DH170" i="1"/>
  <c r="DL170" i="1"/>
  <c r="DP170" i="1"/>
  <c r="DT170" i="1"/>
  <c r="DX170" i="1"/>
  <c r="EB170" i="1"/>
  <c r="DE170" i="1"/>
  <c r="DI170" i="1"/>
  <c r="DM170" i="1"/>
  <c r="DQ170" i="1"/>
  <c r="DU170" i="1"/>
  <c r="DY170" i="1"/>
  <c r="EC170" i="1"/>
  <c r="DD179" i="1"/>
  <c r="DH179" i="1"/>
  <c r="DL179" i="1"/>
  <c r="DP179" i="1"/>
  <c r="DT179" i="1"/>
  <c r="DX179" i="1"/>
  <c r="EB179" i="1"/>
  <c r="DE179" i="1"/>
  <c r="DI179" i="1"/>
  <c r="DM179" i="1"/>
  <c r="DQ179" i="1"/>
  <c r="DU179" i="1"/>
  <c r="DY179" i="1"/>
  <c r="EC179" i="1"/>
  <c r="DC185" i="1"/>
  <c r="DG185" i="1"/>
  <c r="DK185" i="1"/>
  <c r="DO185" i="1"/>
  <c r="DS185" i="1"/>
  <c r="DW185" i="1"/>
  <c r="EA185" i="1"/>
  <c r="EE185" i="1"/>
  <c r="DD185" i="1"/>
  <c r="DH185" i="1"/>
  <c r="DL185" i="1"/>
  <c r="DP185" i="1"/>
  <c r="DT185" i="1"/>
  <c r="DX185" i="1"/>
  <c r="EB185" i="1"/>
  <c r="EA183" i="1"/>
  <c r="DK183" i="1"/>
  <c r="DX183" i="1"/>
  <c r="DH183" i="1"/>
  <c r="DV160" i="1"/>
  <c r="DF160" i="1"/>
  <c r="DS160" i="1"/>
  <c r="DC160" i="1"/>
  <c r="DH160" i="1"/>
  <c r="DP161" i="1"/>
  <c r="DC161" i="1"/>
  <c r="DS161" i="1"/>
  <c r="ED161" i="1"/>
  <c r="DQ173" i="1"/>
  <c r="DI173" i="1"/>
  <c r="DD173" i="1"/>
  <c r="DE173" i="1"/>
  <c r="DR173" i="1"/>
  <c r="EE173" i="1"/>
  <c r="ED200" i="1"/>
  <c r="DZ200" i="1"/>
  <c r="DV200" i="1"/>
  <c r="DR200" i="1"/>
  <c r="DN200" i="1"/>
  <c r="DJ200" i="1"/>
  <c r="EC196" i="1"/>
  <c r="DY196" i="1"/>
  <c r="DU196" i="1"/>
  <c r="DQ196" i="1"/>
  <c r="DM196" i="1"/>
  <c r="DI196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92" i="1"/>
  <c r="DY192" i="1"/>
  <c r="DU192" i="1"/>
  <c r="DQ192" i="1"/>
  <c r="DM192" i="1"/>
  <c r="DI192" i="1"/>
  <c r="DZ185" i="1"/>
  <c r="DR185" i="1"/>
  <c r="DJ185" i="1"/>
  <c r="EC184" i="1"/>
  <c r="DU184" i="1"/>
  <c r="DM184" i="1"/>
  <c r="DE184" i="1"/>
  <c r="DZ179" i="1"/>
  <c r="DR179" i="1"/>
  <c r="DJ179" i="1"/>
  <c r="ED175" i="1"/>
  <c r="DV175" i="1"/>
  <c r="DN175" i="1"/>
  <c r="DF175" i="1"/>
  <c r="DZ170" i="1"/>
  <c r="DR170" i="1"/>
  <c r="DJ170" i="1"/>
  <c r="ED166" i="1"/>
  <c r="DV166" i="1"/>
  <c r="DN166" i="1"/>
  <c r="DF166" i="1"/>
  <c r="DZ162" i="1"/>
  <c r="DR162" i="1"/>
  <c r="DJ162" i="1"/>
  <c r="ED156" i="1"/>
  <c r="DV156" i="1"/>
  <c r="DN156" i="1"/>
  <c r="DF156" i="1"/>
  <c r="DZ152" i="1"/>
  <c r="DR152" i="1"/>
  <c r="DJ152" i="1"/>
  <c r="ED148" i="1"/>
  <c r="DV148" i="1"/>
  <c r="DN148" i="1"/>
  <c r="DF148" i="1"/>
  <c r="DZ144" i="1"/>
  <c r="DR144" i="1"/>
  <c r="DJ144" i="1"/>
  <c r="ED140" i="1"/>
  <c r="DV140" i="1"/>
  <c r="DN140" i="1"/>
  <c r="DF140" i="1"/>
  <c r="DZ135" i="1"/>
  <c r="DR135" i="1"/>
  <c r="DJ135" i="1"/>
  <c r="ED131" i="1"/>
  <c r="DV131" i="1"/>
  <c r="DN131" i="1"/>
  <c r="DF131" i="1"/>
  <c r="DZ127" i="1"/>
  <c r="DR127" i="1"/>
  <c r="DJ127" i="1"/>
  <c r="ED123" i="1"/>
  <c r="DV123" i="1"/>
  <c r="DN123" i="1"/>
  <c r="DF123" i="1"/>
  <c r="DZ118" i="1"/>
  <c r="DR118" i="1"/>
  <c r="DJ118" i="1"/>
  <c r="ED114" i="1"/>
  <c r="DV114" i="1"/>
  <c r="DN114" i="1"/>
  <c r="DF114" i="1"/>
  <c r="DZ110" i="1"/>
  <c r="DR110" i="1"/>
  <c r="DJ110" i="1"/>
  <c r="ED105" i="1"/>
  <c r="DS105" i="1"/>
  <c r="DH105" i="1"/>
  <c r="DZ100" i="1"/>
  <c r="DO100" i="1"/>
  <c r="DD100" i="1"/>
  <c r="EB95" i="1"/>
  <c r="DR95" i="1"/>
  <c r="DG95" i="1"/>
  <c r="DW92" i="1"/>
  <c r="DL92" i="1"/>
  <c r="EE80" i="1"/>
  <c r="DT80" i="1"/>
  <c r="DJ80" i="1"/>
  <c r="DZ79" i="1"/>
  <c r="DX33" i="1"/>
  <c r="DN12" i="1"/>
  <c r="ED12" i="1"/>
  <c r="DL17" i="1"/>
  <c r="DY17" i="1"/>
  <c r="DO28" i="1"/>
  <c r="EE28" i="1"/>
  <c r="DC28" i="1"/>
  <c r="DS28" i="1"/>
  <c r="DI32" i="1"/>
  <c r="DQ32" i="1"/>
  <c r="DY32" i="1"/>
  <c r="DC32" i="1"/>
  <c r="DK32" i="1"/>
  <c r="DS32" i="1"/>
  <c r="EA32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E57" i="1"/>
  <c r="DI57" i="1"/>
  <c r="DM57" i="1"/>
  <c r="DQ57" i="1"/>
  <c r="DU57" i="1"/>
  <c r="DY57" i="1"/>
  <c r="EC57" i="1"/>
  <c r="DF57" i="1"/>
  <c r="DJ57" i="1"/>
  <c r="DN57" i="1"/>
  <c r="DR57" i="1"/>
  <c r="DV57" i="1"/>
  <c r="DZ57" i="1"/>
  <c r="ED57" i="1"/>
  <c r="DF65" i="1"/>
  <c r="DJ65" i="1"/>
  <c r="DN65" i="1"/>
  <c r="DR65" i="1"/>
  <c r="DV65" i="1"/>
  <c r="DZ65" i="1"/>
  <c r="ED65" i="1"/>
  <c r="DC65" i="1"/>
  <c r="DG65" i="1"/>
  <c r="DK65" i="1"/>
  <c r="DO65" i="1"/>
  <c r="DS65" i="1"/>
  <c r="DW65" i="1"/>
  <c r="EA65" i="1"/>
  <c r="EE65" i="1"/>
  <c r="DF77" i="1"/>
  <c r="DJ77" i="1"/>
  <c r="DN77" i="1"/>
  <c r="DR77" i="1"/>
  <c r="DV77" i="1"/>
  <c r="DZ77" i="1"/>
  <c r="ED77" i="1"/>
  <c r="DC77" i="1"/>
  <c r="DG77" i="1"/>
  <c r="DK77" i="1"/>
  <c r="DO77" i="1"/>
  <c r="DS77" i="1"/>
  <c r="DW77" i="1"/>
  <c r="EA77" i="1"/>
  <c r="EE77" i="1"/>
  <c r="DD83" i="1"/>
  <c r="DH83" i="1"/>
  <c r="DL83" i="1"/>
  <c r="DE83" i="1"/>
  <c r="DI83" i="1"/>
  <c r="DM83" i="1"/>
  <c r="DQ83" i="1"/>
  <c r="DU83" i="1"/>
  <c r="DY83" i="1"/>
  <c r="EC83" i="1"/>
  <c r="ED87" i="1"/>
  <c r="DZ87" i="1"/>
  <c r="DV87" i="1"/>
  <c r="DR87" i="1"/>
  <c r="DN87" i="1"/>
  <c r="DJ87" i="1"/>
  <c r="EA83" i="1"/>
  <c r="DV83" i="1"/>
  <c r="DP83" i="1"/>
  <c r="DJ83" i="1"/>
  <c r="EB77" i="1"/>
  <c r="DT77" i="1"/>
  <c r="DL77" i="1"/>
  <c r="DD77" i="1"/>
  <c r="EB65" i="1"/>
  <c r="DT65" i="1"/>
  <c r="DL65" i="1"/>
  <c r="DD65" i="1"/>
  <c r="DX57" i="1"/>
  <c r="DP57" i="1"/>
  <c r="DH57" i="1"/>
  <c r="DX51" i="1"/>
  <c r="DP51" i="1"/>
  <c r="DH51" i="1"/>
  <c r="ED47" i="1"/>
  <c r="DV47" i="1"/>
  <c r="DN47" i="1"/>
  <c r="DF47" i="1"/>
  <c r="DX40" i="1"/>
  <c r="DP40" i="1"/>
  <c r="DH40" i="1"/>
  <c r="DY36" i="1"/>
  <c r="DI36" i="1"/>
  <c r="EE32" i="1"/>
  <c r="DO32" i="1"/>
  <c r="DK28" i="1"/>
  <c r="ED73" i="1"/>
  <c r="DV73" i="1"/>
  <c r="DN73" i="1"/>
  <c r="EA59" i="1"/>
  <c r="DS59" i="1"/>
  <c r="DK59" i="1"/>
  <c r="DZ54" i="1"/>
  <c r="DR54" i="1"/>
  <c r="DV48" i="1"/>
  <c r="DZ29" i="1"/>
  <c r="DI3" i="1"/>
  <c r="DY3" i="1"/>
  <c r="DO19" i="1"/>
  <c r="EE19" i="1"/>
  <c r="DK19" i="1"/>
  <c r="DS19" i="1"/>
  <c r="DR30" i="1"/>
  <c r="DF30" i="1"/>
  <c r="DZ30" i="1"/>
  <c r="DJ30" i="1"/>
  <c r="ED30" i="1"/>
  <c r="DF34" i="1"/>
  <c r="DN34" i="1"/>
  <c r="DV34" i="1"/>
  <c r="ED34" i="1"/>
  <c r="DJ34" i="1"/>
  <c r="DT34" i="1"/>
  <c r="DL34" i="1"/>
  <c r="DX34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3" i="1"/>
  <c r="DJ43" i="1"/>
  <c r="DN43" i="1"/>
  <c r="DR43" i="1"/>
  <c r="DV43" i="1"/>
  <c r="DZ43" i="1"/>
  <c r="ED43" i="1"/>
  <c r="DC43" i="1"/>
  <c r="DG43" i="1"/>
  <c r="DK43" i="1"/>
  <c r="DO43" i="1"/>
  <c r="DS43" i="1"/>
  <c r="DW43" i="1"/>
  <c r="EA43" i="1"/>
  <c r="EE43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C55" i="1"/>
  <c r="DG55" i="1"/>
  <c r="DK55" i="1"/>
  <c r="DO55" i="1"/>
  <c r="DS55" i="1"/>
  <c r="DW55" i="1"/>
  <c r="EA55" i="1"/>
  <c r="EE55" i="1"/>
  <c r="DD55" i="1"/>
  <c r="DH55" i="1"/>
  <c r="DL55" i="1"/>
  <c r="DP55" i="1"/>
  <c r="DT55" i="1"/>
  <c r="DX55" i="1"/>
  <c r="EB55" i="1"/>
  <c r="DC60" i="1"/>
  <c r="DG60" i="1"/>
  <c r="DK60" i="1"/>
  <c r="DO60" i="1"/>
  <c r="DS60" i="1"/>
  <c r="DW60" i="1"/>
  <c r="EA60" i="1"/>
  <c r="EE60" i="1"/>
  <c r="DD60" i="1"/>
  <c r="DH60" i="1"/>
  <c r="DL60" i="1"/>
  <c r="DP60" i="1"/>
  <c r="DT60" i="1"/>
  <c r="DX60" i="1"/>
  <c r="EB60" i="1"/>
  <c r="DC75" i="1"/>
  <c r="DG75" i="1"/>
  <c r="DK75" i="1"/>
  <c r="DO75" i="1"/>
  <c r="DS75" i="1"/>
  <c r="DW75" i="1"/>
  <c r="EA75" i="1"/>
  <c r="DD75" i="1"/>
  <c r="DH75" i="1"/>
  <c r="DL75" i="1"/>
  <c r="DP75" i="1"/>
  <c r="DT75" i="1"/>
  <c r="DX75" i="1"/>
  <c r="EB75" i="1"/>
  <c r="DD78" i="1"/>
  <c r="DH78" i="1"/>
  <c r="DL78" i="1"/>
  <c r="DP78" i="1"/>
  <c r="DT78" i="1"/>
  <c r="DX78" i="1"/>
  <c r="EB78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9" i="1"/>
  <c r="DN29" i="1"/>
  <c r="DV29" i="1"/>
  <c r="ED29" i="1"/>
  <c r="DJ29" i="1"/>
  <c r="DT29" i="1"/>
  <c r="DL29" i="1"/>
  <c r="DX29" i="1"/>
  <c r="DJ33" i="1"/>
  <c r="DR33" i="1"/>
  <c r="DZ33" i="1"/>
  <c r="DF33" i="1"/>
  <c r="DP33" i="1"/>
  <c r="EB33" i="1"/>
  <c r="DH33" i="1"/>
  <c r="DT33" i="1"/>
  <c r="ED33" i="1"/>
  <c r="DH37" i="1"/>
  <c r="DP37" i="1"/>
  <c r="DX37" i="1"/>
  <c r="DL37" i="1"/>
  <c r="DV37" i="1"/>
  <c r="DD37" i="1"/>
  <c r="DN37" i="1"/>
  <c r="DZ37" i="1"/>
  <c r="DD42" i="1"/>
  <c r="DL42" i="1"/>
  <c r="DT42" i="1"/>
  <c r="DJ42" i="1"/>
  <c r="DV42" i="1"/>
  <c r="ED42" i="1"/>
  <c r="DN42" i="1"/>
  <c r="DX42" i="1"/>
  <c r="DJ48" i="1"/>
  <c r="DR48" i="1"/>
  <c r="DZ48" i="1"/>
  <c r="DD48" i="1"/>
  <c r="DL48" i="1"/>
  <c r="DT48" i="1"/>
  <c r="EB48" i="1"/>
  <c r="DD54" i="1"/>
  <c r="DH54" i="1"/>
  <c r="DL54" i="1"/>
  <c r="DP54" i="1"/>
  <c r="DT54" i="1"/>
  <c r="DX54" i="1"/>
  <c r="EB54" i="1"/>
  <c r="DE54" i="1"/>
  <c r="DI54" i="1"/>
  <c r="DM54" i="1"/>
  <c r="DQ54" i="1"/>
  <c r="DU54" i="1"/>
  <c r="DY54" i="1"/>
  <c r="EC54" i="1"/>
  <c r="DD59" i="1"/>
  <c r="DH59" i="1"/>
  <c r="DL59" i="1"/>
  <c r="DP59" i="1"/>
  <c r="DT59" i="1"/>
  <c r="DX59" i="1"/>
  <c r="EB59" i="1"/>
  <c r="DE59" i="1"/>
  <c r="DI59" i="1"/>
  <c r="DM59" i="1"/>
  <c r="DQ59" i="1"/>
  <c r="DU59" i="1"/>
  <c r="DY59" i="1"/>
  <c r="EC59" i="1"/>
  <c r="DD73" i="1"/>
  <c r="DH73" i="1"/>
  <c r="DL73" i="1"/>
  <c r="DP73" i="1"/>
  <c r="DT73" i="1"/>
  <c r="DX73" i="1"/>
  <c r="EB73" i="1"/>
  <c r="DE73" i="1"/>
  <c r="DI73" i="1"/>
  <c r="DM73" i="1"/>
  <c r="DQ73" i="1"/>
  <c r="DU73" i="1"/>
  <c r="DY73" i="1"/>
  <c r="EC73" i="1"/>
  <c r="DE79" i="1"/>
  <c r="DI79" i="1"/>
  <c r="DM79" i="1"/>
  <c r="DQ79" i="1"/>
  <c r="DU79" i="1"/>
  <c r="DY79" i="1"/>
  <c r="EC79" i="1"/>
  <c r="DH198" i="1"/>
  <c r="DX198" i="1"/>
  <c r="DL198" i="1"/>
  <c r="EB198" i="1"/>
  <c r="DD198" i="1"/>
  <c r="DT198" i="1"/>
  <c r="DL160" i="1"/>
  <c r="DQ160" i="1"/>
  <c r="DE160" i="1"/>
  <c r="EB160" i="1"/>
  <c r="DS197" i="1"/>
  <c r="N26" i="5"/>
  <c r="DL139" i="1"/>
  <c r="ED198" i="1"/>
  <c r="DZ198" i="1"/>
  <c r="DV198" i="1"/>
  <c r="DR198" i="1"/>
  <c r="DN198" i="1"/>
  <c r="DJ198" i="1"/>
  <c r="DF198" i="1"/>
  <c r="DN183" i="1"/>
  <c r="EE197" i="1"/>
  <c r="DW197" i="1"/>
  <c r="DO197" i="1"/>
  <c r="DG197" i="1"/>
  <c r="DW199" i="1"/>
  <c r="DC199" i="1"/>
  <c r="DK199" i="1"/>
  <c r="DS199" i="1"/>
  <c r="EA199" i="1"/>
  <c r="EB30" i="1"/>
  <c r="DX30" i="1"/>
  <c r="DT30" i="1"/>
  <c r="DP30" i="1"/>
  <c r="DL30" i="1"/>
  <c r="DH30" i="1"/>
  <c r="DD30" i="1"/>
  <c r="EC28" i="1"/>
  <c r="DY28" i="1"/>
  <c r="DU28" i="1"/>
  <c r="DQ28" i="1"/>
  <c r="DM28" i="1"/>
  <c r="DI28" i="1"/>
  <c r="DE28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0" i="1"/>
  <c r="DE30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199" i="1"/>
  <c r="DO199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61" i="1"/>
  <c r="EA161" i="1"/>
  <c r="DQ161" i="1"/>
  <c r="DF161" i="1"/>
  <c r="ED183" i="1"/>
  <c r="DU183" i="1"/>
  <c r="DI183" i="1"/>
  <c r="EE139" i="1"/>
  <c r="EB139" i="1"/>
  <c r="DR139" i="1"/>
  <c r="DG139" i="1"/>
  <c r="DC198" i="1"/>
  <c r="DE198" i="1"/>
  <c r="DG198" i="1"/>
  <c r="DI198" i="1"/>
  <c r="DK198" i="1"/>
  <c r="DM198" i="1"/>
  <c r="DO198" i="1"/>
  <c r="DQ198" i="1"/>
  <c r="DS198" i="1"/>
  <c r="DU198" i="1"/>
  <c r="DW198" i="1"/>
  <c r="DY198" i="1"/>
  <c r="EA198" i="1"/>
  <c r="EC198" i="1"/>
  <c r="EE198" i="1"/>
  <c r="DF183" i="1"/>
  <c r="DM183" i="1"/>
  <c r="DQ183" i="1"/>
  <c r="DV183" i="1"/>
  <c r="EC183" i="1"/>
  <c r="DE199" i="1"/>
  <c r="DI199" i="1"/>
  <c r="DM199" i="1"/>
  <c r="DQ199" i="1"/>
  <c r="DU199" i="1"/>
  <c r="DY199" i="1"/>
  <c r="EC199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61" i="1"/>
  <c r="DD160" i="1"/>
  <c r="DI160" i="1"/>
  <c r="DM160" i="1"/>
  <c r="DT160" i="1"/>
  <c r="DY160" i="1"/>
  <c r="EC160" i="1"/>
  <c r="EE50" i="1"/>
  <c r="EC50" i="1"/>
  <c r="EA50" i="1"/>
  <c r="DY50" i="1"/>
  <c r="DW50" i="1"/>
  <c r="DU50" i="1"/>
  <c r="DS50" i="1"/>
  <c r="DQ50" i="1"/>
  <c r="DO50" i="1"/>
  <c r="DM50" i="1"/>
  <c r="DK50" i="1"/>
  <c r="DI50" i="1"/>
  <c r="DG50" i="1"/>
  <c r="DE50" i="1"/>
  <c r="DC50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39" i="1"/>
  <c r="DJ139" i="1"/>
  <c r="DO139" i="1"/>
  <c r="DT139" i="1"/>
  <c r="DZ139" i="1"/>
  <c r="EC197" i="1"/>
  <c r="DY197" i="1"/>
  <c r="DU197" i="1"/>
  <c r="DQ197" i="1"/>
  <c r="DM197" i="1"/>
  <c r="DI197" i="1"/>
  <c r="DE197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39" i="1"/>
  <c r="ED139" i="1"/>
  <c r="EA139" i="1"/>
  <c r="DX139" i="1"/>
  <c r="DV139" i="1"/>
  <c r="DS139" i="1"/>
  <c r="DP139" i="1"/>
  <c r="DN139" i="1"/>
  <c r="DK139" i="1"/>
  <c r="DH139" i="1"/>
  <c r="DF139" i="1"/>
  <c r="DC139" i="1"/>
  <c r="DD197" i="1"/>
  <c r="DF197" i="1"/>
  <c r="DH197" i="1"/>
  <c r="DJ197" i="1"/>
  <c r="DL197" i="1"/>
  <c r="DN197" i="1"/>
  <c r="DP197" i="1"/>
  <c r="DR197" i="1"/>
  <c r="DT197" i="1"/>
  <c r="DV197" i="1"/>
  <c r="DX197" i="1"/>
  <c r="DZ197" i="1"/>
  <c r="EB197" i="1"/>
  <c r="ED197" i="1"/>
  <c r="DI161" i="1"/>
  <c r="DN161" i="1"/>
  <c r="DR161" i="1"/>
  <c r="DY161" i="1"/>
  <c r="ED199" i="1"/>
  <c r="EB199" i="1"/>
  <c r="DZ199" i="1"/>
  <c r="DX199" i="1"/>
  <c r="DV199" i="1"/>
  <c r="DT199" i="1"/>
  <c r="DR199" i="1"/>
  <c r="DP199" i="1"/>
  <c r="DN199" i="1"/>
  <c r="DL199" i="1"/>
  <c r="DJ199" i="1"/>
  <c r="DH199" i="1"/>
  <c r="DF199" i="1"/>
  <c r="DD199" i="1"/>
  <c r="DH173" i="1"/>
  <c r="G4" i="4"/>
</calcChain>
</file>

<file path=xl/sharedStrings.xml><?xml version="1.0" encoding="utf-8"?>
<sst xmlns="http://schemas.openxmlformats.org/spreadsheetml/2006/main" count="1828" uniqueCount="487">
  <si>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</si>
  <si>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</si>
  <si>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</si>
  <si>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</si>
  <si>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</si>
  <si>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</si>
  <si>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</si>
  <si>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</si>
  <si>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</si>
  <si>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</si>
  <si>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</si>
  <si>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</si>
  <si>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</si>
  <si>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</si>
  <si>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</si>
  <si>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</si>
  <si>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</si>
  <si>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</si>
  <si>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</si>
  <si>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</si>
  <si>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</si>
  <si>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</si>
  <si>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</si>
  <si>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</si>
  <si>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</si>
  <si>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</si>
  <si>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</si>
  <si>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</si>
  <si>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</si>
  <si>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</si>
  <si>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</si>
  <si>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</si>
  <si>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</si>
  <si>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</si>
  <si>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</si>
  <si>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</si>
  <si>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</si>
  <si>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</si>
  <si>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</si>
  <si>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</si>
  <si>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</si>
  <si>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</si>
  <si>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</si>
  <si>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</si>
  <si>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</si>
  <si>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</si>
  <si>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</si>
  <si>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</si>
  <si>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</si>
  <si>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</si>
  <si>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</si>
  <si>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</si>
  <si>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</si>
  <si>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</si>
  <si>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</si>
  <si>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</si>
  <si>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</si>
  <si>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</si>
  <si>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</si>
  <si>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</si>
  <si>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</si>
  <si>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</si>
  <si>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</si>
  <si>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</si>
  <si>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</si>
  <si>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</si>
  <si>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</si>
  <si>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</si>
  <si>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</si>
  <si>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</si>
  <si>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</si>
  <si>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</si>
  <si>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</si>
  <si>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</si>
  <si>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</si>
  <si>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</si>
  <si>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</si>
  <si>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</si>
  <si>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</si>
  <si>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</si>
  <si>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</si>
  <si>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</si>
  <si>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</si>
  <si>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</si>
  <si>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</si>
  <si>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</si>
  <si>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</si>
  <si>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</si>
  <si>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</si>
  <si>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</si>
  <si>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</si>
  <si>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</si>
  <si>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</si>
  <si>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</si>
  <si>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</si>
  <si>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</si>
  <si>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</si>
  <si>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</si>
  <si>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</si>
  <si>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</si>
  <si>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</si>
  <si>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</si>
  <si>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</si>
  <si>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</si>
  <si>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</si>
  <si>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</si>
  <si>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</si>
  <si>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</si>
  <si>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</si>
  <si>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</si>
  <si>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</si>
  <si>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</si>
  <si>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</si>
  <si>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</si>
  <si>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</si>
  <si>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</si>
  <si>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</si>
  <si>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</si>
  <si>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</si>
  <si>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</si>
  <si>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</si>
  <si>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</si>
  <si>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</si>
  <si>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</si>
  <si>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</si>
  <si>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</si>
  <si>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</si>
  <si>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</si>
  <si>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</si>
  <si>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</si>
  <si>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</si>
  <si>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</si>
  <si>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</si>
  <si>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</si>
  <si>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Loch of Spiggie</t>
  </si>
  <si>
    <t>Mainland</t>
  </si>
  <si>
    <t>Fetlar</t>
  </si>
  <si>
    <t>Yell</t>
  </si>
  <si>
    <t>Unst</t>
  </si>
  <si>
    <t>male</t>
  </si>
  <si>
    <t>Uibhist a Deas (South Uist)</t>
  </si>
  <si>
    <t>1cy</t>
  </si>
  <si>
    <r>
      <t xml:space="preserve">Arctic Warbler </t>
    </r>
    <r>
      <rPr>
        <b/>
        <i/>
        <sz val="8"/>
        <color indexed="8"/>
        <rFont val="Arial"/>
      </rPr>
      <t xml:space="preserve"> Phylloscopus borealis</t>
    </r>
  </si>
  <si>
    <t>Sule Skerry Lighthouse</t>
  </si>
  <si>
    <r>
      <t xml:space="preserve">1902 Orkney, Sule Skerry Lighthouse, male, killed, 5 Sep </t>
    </r>
    <r>
      <rPr>
        <i/>
        <sz val="8"/>
        <color indexed="8"/>
        <rFont val="Arial"/>
      </rPr>
      <t>(ASNH</t>
    </r>
    <r>
      <rPr>
        <sz val="8"/>
        <color indexed="8"/>
        <rFont val="Arial"/>
        <family val="2"/>
      </rPr>
      <t xml:space="preserve"> 1903: 22; 1909: 114; </t>
    </r>
    <r>
      <rPr>
        <i/>
        <sz val="8"/>
        <color indexed="8"/>
        <rFont val="Arial"/>
      </rPr>
      <t>Bull. BOC</t>
    </r>
    <r>
      <rPr>
        <sz val="8"/>
        <color indexed="8"/>
        <rFont val="Arial"/>
        <family val="2"/>
      </rPr>
      <t xml:space="preserve"> 13: 12;</t>
    </r>
    <r>
      <rPr>
        <i/>
        <sz val="8"/>
        <color indexed="8"/>
        <rFont val="Arial"/>
      </rPr>
      <t xml:space="preserve"> Brit. Birds</t>
    </r>
    <r>
      <rPr>
        <sz val="8"/>
        <color indexed="8"/>
        <rFont val="Arial"/>
        <family val="2"/>
      </rPr>
      <t xml:space="preserve"> 1: 82; 2: 408; Witherby, 1920; Thom, 1986).</t>
    </r>
  </si>
  <si>
    <t>Arctic Warbler</t>
  </si>
  <si>
    <r>
      <t>1908 Fair Isle, male, 28 Sep (</t>
    </r>
    <r>
      <rPr>
        <i/>
        <sz val="8"/>
        <color indexed="8"/>
        <rFont val="Arial"/>
      </rPr>
      <t>ASNH</t>
    </r>
    <r>
      <rPr>
        <sz val="8"/>
        <color indexed="8"/>
        <rFont val="Arial"/>
        <family val="2"/>
      </rPr>
      <t xml:space="preserve"> 1909: 1-2;</t>
    </r>
    <r>
      <rPr>
        <i/>
        <sz val="8"/>
        <color indexed="8"/>
        <rFont val="Arial"/>
      </rPr>
      <t xml:space="preserve"> Brit. Birds</t>
    </r>
    <r>
      <rPr>
        <sz val="8"/>
        <color indexed="8"/>
        <rFont val="Arial"/>
        <family val="2"/>
      </rPr>
      <t xml:space="preserve"> 2: 310; Clarke, 1912; Hartert </t>
    </r>
    <r>
      <rPr>
        <i/>
        <sz val="8"/>
        <color indexed="8"/>
        <rFont val="Arial"/>
      </rPr>
      <t>et al</t>
    </r>
    <r>
      <rPr>
        <sz val="8"/>
        <color indexed="8"/>
        <rFont val="Arial"/>
        <family val="2"/>
      </rPr>
      <t>, 1912; Witherby, 1920).</t>
    </r>
  </si>
  <si>
    <t/>
  </si>
  <si>
    <r>
      <t>1913 Fair Isle, 18 Oct (</t>
    </r>
    <r>
      <rPr>
        <i/>
        <sz val="8"/>
        <color indexed="8"/>
        <rFont val="Arial"/>
      </rPr>
      <t>Scot. Nat</t>
    </r>
    <r>
      <rPr>
        <sz val="8"/>
        <color indexed="8"/>
        <rFont val="Arial"/>
        <family val="2"/>
      </rPr>
      <t xml:space="preserve">., 1914: 54;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7: 349; Witherby, 1920).</t>
    </r>
  </si>
  <si>
    <r>
      <t>1922 Fair Isle, 27 Sep (</t>
    </r>
    <r>
      <rPr>
        <i/>
        <sz val="8"/>
        <color indexed="8"/>
        <rFont val="Arial"/>
      </rPr>
      <t>Scot. Nat.</t>
    </r>
    <r>
      <rPr>
        <sz val="8"/>
        <color indexed="8"/>
        <rFont val="Arial"/>
        <family val="2"/>
      </rPr>
      <t xml:space="preserve">, 1923: 68;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17: 195; Witherby, 1924).</t>
    </r>
  </si>
  <si>
    <r>
      <t>1926 Fair Isle, male, 27 Sep (</t>
    </r>
    <r>
      <rPr>
        <i/>
        <sz val="8"/>
        <color indexed="8"/>
        <rFont val="Arial"/>
      </rPr>
      <t>Scot. Nat.</t>
    </r>
    <r>
      <rPr>
        <sz val="8"/>
        <color indexed="8"/>
        <rFont val="Arial"/>
        <family val="2"/>
      </rPr>
      <t xml:space="preserve">, 1927: 53;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21: 20).</t>
    </r>
  </si>
  <si>
    <r>
      <t>1928 Fair Isle, male, obtained, 30 Jul (</t>
    </r>
    <r>
      <rPr>
        <i/>
        <sz val="8"/>
        <color indexed="8"/>
        <rFont val="Arial"/>
      </rPr>
      <t>Scot. Nat</t>
    </r>
    <r>
      <rPr>
        <sz val="8"/>
        <color indexed="8"/>
        <rFont val="Arial"/>
        <family val="2"/>
      </rPr>
      <t xml:space="preserve">., 1928: 164;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23: 43; Baxter &amp; Rintoul, 1953).</t>
    </r>
  </si>
  <si>
    <r>
      <t>1930 Fair Isle, male, obtained, 15 Sep (</t>
    </r>
    <r>
      <rPr>
        <i/>
        <sz val="8"/>
        <color indexed="8"/>
        <rFont val="Arial"/>
      </rPr>
      <t>Scot. Nat.</t>
    </r>
    <r>
      <rPr>
        <sz val="8"/>
        <color indexed="8"/>
        <rFont val="Arial"/>
        <family val="2"/>
      </rPr>
      <t>, 1931: 45; Brit. Birds 25: 26).</t>
    </r>
  </si>
  <si>
    <r>
      <t>1931 Fair Isle, autumn (</t>
    </r>
    <r>
      <rPr>
        <i/>
        <sz val="8"/>
        <color indexed="8"/>
        <rFont val="Arial"/>
      </rPr>
      <t>Scot. Nat</t>
    </r>
    <r>
      <rPr>
        <sz val="8"/>
        <color indexed="8"/>
        <rFont val="Arial"/>
        <family val="2"/>
      </rPr>
      <t xml:space="preserve">., 1932: 38;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26: 27; Baxter &amp; Rintoul, 1953).</t>
    </r>
  </si>
  <si>
    <t>ad</t>
  </si>
  <si>
    <r>
      <t xml:space="preserve">1950 Fair Isle, two, adults, 30 Aug </t>
    </r>
    <r>
      <rPr>
        <i/>
        <sz val="8"/>
        <color indexed="8"/>
        <rFont val="Arial"/>
      </rPr>
      <t>(FIBOR</t>
    </r>
    <r>
      <rPr>
        <sz val="8"/>
        <color indexed="8"/>
        <rFont val="Arial"/>
        <family val="2"/>
      </rPr>
      <t xml:space="preserve"> 1950: 12;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44: 121-122, 226; Baxter &amp; Rintoul, 1953; Dymond, 1991).</t>
    </r>
  </si>
  <si>
    <r>
      <t>1951 Fair Isle, 1cy, 27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45: 231; </t>
    </r>
    <r>
      <rPr>
        <i/>
        <sz val="8"/>
        <color indexed="8"/>
        <rFont val="Arial"/>
      </rPr>
      <t>FIBOB</t>
    </r>
    <r>
      <rPr>
        <sz val="8"/>
        <color indexed="8"/>
        <rFont val="Arial"/>
        <family val="2"/>
      </rPr>
      <t xml:space="preserve"> (4) 1951: 14).</t>
    </r>
  </si>
  <si>
    <t>1cy, trapped</t>
  </si>
  <si>
    <t>Sands of Forvie</t>
  </si>
  <si>
    <t>Aberdeenshire</t>
  </si>
  <si>
    <r>
      <t>1958 Northeast Scotland, Sands of Forvie, Aberdeenshire, 2 Sep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>s 53: 412;</t>
    </r>
    <r>
      <rPr>
        <i/>
        <sz val="8"/>
        <color indexed="8"/>
        <rFont val="Arial"/>
      </rPr>
      <t xml:space="preserve"> Scot. Birds</t>
    </r>
    <r>
      <rPr>
        <sz val="8"/>
        <color indexed="8"/>
        <rFont val="Arial"/>
        <family val="2"/>
      </rPr>
      <t xml:space="preserve"> 1: 42-43, 119).</t>
    </r>
  </si>
  <si>
    <t>trapped</t>
  </si>
  <si>
    <r>
      <t>1959 Fair Isle, trapped, 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53: 425).</t>
    </r>
  </si>
  <si>
    <r>
      <t>1959 Fair Isle,  trapped, 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53: 425).</t>
    </r>
  </si>
  <si>
    <r>
      <t>1959 Fair Isle, trapped, 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53: 425).</t>
    </r>
  </si>
  <si>
    <r>
      <t>1960 Fair Isle, 21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54: 193).</t>
    </r>
  </si>
  <si>
    <r>
      <t>1961 Isle of May, 5-6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55: 579;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2: 22, 348; 8: 123).</t>
    </r>
  </si>
  <si>
    <r>
      <t>1961 Fair Isle, 1cy, trapped, 26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55: 579).</t>
    </r>
  </si>
  <si>
    <r>
      <t>1962 Fair Isle, trapped, 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56: 405).</t>
    </r>
  </si>
  <si>
    <t>ad,trapped</t>
  </si>
  <si>
    <r>
      <t>1964 Fair Isle, adult, trapped, 14-19 Aug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58: 366).</t>
    </r>
  </si>
  <si>
    <r>
      <t>1964 Fair Isle, 1cy, trapped, 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58: 366).</t>
    </r>
  </si>
  <si>
    <r>
      <t>1964  Fair Isle, two, 1cy, trapped, 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58: 366).</t>
    </r>
  </si>
  <si>
    <r>
      <t>1967 Fair Isle, 1cy, trapped, 30 Aug to 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352, plate 50; </t>
    </r>
    <r>
      <rPr>
        <i/>
        <sz val="8"/>
        <color indexed="8"/>
        <rFont val="Arial"/>
      </rPr>
      <t xml:space="preserve">Scot. Birds </t>
    </r>
    <r>
      <rPr>
        <sz val="8"/>
        <color indexed="8"/>
        <rFont val="Arial"/>
        <family val="2"/>
      </rPr>
      <t>5: 222-223).</t>
    </r>
  </si>
  <si>
    <r>
      <t>1967 Isle of May, 30-31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352; </t>
    </r>
    <r>
      <rPr>
        <i/>
        <sz val="8"/>
        <color indexed="8"/>
        <rFont val="Arial"/>
      </rPr>
      <t xml:space="preserve">Scot. Birds </t>
    </r>
    <r>
      <rPr>
        <sz val="8"/>
        <color indexed="8"/>
        <rFont val="Arial"/>
        <family val="2"/>
      </rPr>
      <t>5: 10; 8: 123).</t>
    </r>
  </si>
  <si>
    <t xml:space="preserve">Halligarth </t>
  </si>
  <si>
    <r>
      <t>1967 Shetland, Halligarth, Unst, 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352, plate 50;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222-223).</t>
    </r>
  </si>
  <si>
    <t>Leagarth</t>
  </si>
  <si>
    <r>
      <t>1967 Shetland, Leagarth, Fetlar, 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352, plate 50;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222-223).</t>
    </r>
  </si>
  <si>
    <r>
      <t>1967 Fair Isle, 1cy, 21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61: 352, plate 50;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5: 222-223).</t>
    </r>
  </si>
  <si>
    <r>
      <t>1968 Fair Isle, trapped, 12-15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62: 480;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1968: 348).</t>
    </r>
  </si>
  <si>
    <t>Bruray</t>
  </si>
  <si>
    <t>Out Skerries</t>
  </si>
  <si>
    <r>
      <t>1969 Shetland, Bruray, Out Skerries, 19-26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63: 286;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1969: 118).</t>
    </r>
  </si>
  <si>
    <r>
      <t>1969 Fair Isle, trapped, 21t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63: 286;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1969: 118).</t>
    </r>
  </si>
  <si>
    <r>
      <t>1970 Fair Isle, 1cy, trapped, 7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1970: 393).</t>
    </r>
  </si>
  <si>
    <r>
      <t>1970 Isle of May, trapped, 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</t>
    </r>
    <r>
      <rPr>
        <i/>
        <sz val="8"/>
        <color indexed="8"/>
        <rFont val="Arial"/>
      </rPr>
      <t xml:space="preserve"> Scot. Birds</t>
    </r>
    <r>
      <rPr>
        <sz val="8"/>
        <color indexed="8"/>
        <rFont val="Arial"/>
        <family val="2"/>
      </rPr>
      <t xml:space="preserve"> 6: 265; 8: 123; Scot. BR 1970: 393).</t>
    </r>
  </si>
  <si>
    <r>
      <t>1970 Fair Isle, 1cy, trapped, 13-14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1970: 393).</t>
    </r>
  </si>
  <si>
    <r>
      <t>1970 Fair Isle, 1cy, trapped, 15-19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 Scot. BR 1970: 393).</t>
    </r>
  </si>
  <si>
    <r>
      <t>1970 Fair Isle, 1cy, trapped, 16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 Scot. BR 1970: 393).</t>
    </r>
  </si>
  <si>
    <r>
      <t>1970 Fair Isle, 1cy, unringed, 20 Sep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64: 361;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1970: 393).</t>
    </r>
  </si>
  <si>
    <r>
      <t>1970 Fair Isle, 1cy, trapped, 12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1970: 393).</t>
    </r>
  </si>
  <si>
    <t>Whalsay</t>
  </si>
  <si>
    <r>
      <t>1970 Shetland, Whalsay, 14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1970: 393).</t>
    </r>
  </si>
  <si>
    <r>
      <t>1971 Fair Isle, 1cy, trapped, 16-17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65: 344;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1971: 154).</t>
    </r>
  </si>
  <si>
    <t>Stenness</t>
  </si>
  <si>
    <r>
      <t>1972 Orkney, Stenness, trapped, 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376).</t>
    </r>
  </si>
  <si>
    <r>
      <t>1972 Fair Isle, 1cy, trapped, 24-29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349; 67: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376).</t>
    </r>
  </si>
  <si>
    <t>Grutness</t>
  </si>
  <si>
    <r>
      <t>1972 Shetland, Grutness,Mainland, 27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349; 67: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376).</t>
    </r>
  </si>
  <si>
    <r>
      <t>1972 Shetland, Loch of Spiggie, Mainland, 29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349; 67: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376).</t>
    </r>
  </si>
  <si>
    <t>Bigton</t>
  </si>
  <si>
    <r>
      <t>1972 Shetland, Bigton, Mainland, 29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66: 349; 67: 343;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1972: 376).</t>
    </r>
  </si>
  <si>
    <r>
      <t>1972 Shetland, Whalsay, 2 Oct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66: 349; 67: 343;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1972: 376).</t>
    </r>
  </si>
  <si>
    <r>
      <t>1973 Fair Isle, 1cy, trapped, 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67: 334; 69: 361;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1973: 269; 1974: 467).</t>
    </r>
  </si>
  <si>
    <r>
      <t>1973 Fair Isle, 1cy, trapped, 10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67: 334; 69: 361;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1973: 269; 1974: 467).</t>
    </r>
  </si>
  <si>
    <t>Lunna, Vidlin</t>
  </si>
  <si>
    <r>
      <t>1973 Shetland, Lunna, Vidlin, Mainland, 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67: 334; 69: 361;</t>
    </r>
    <r>
      <rPr>
        <i/>
        <sz val="8"/>
        <color indexed="8"/>
        <rFont val="Arial"/>
      </rPr>
      <t xml:space="preserve"> Scot. BR </t>
    </r>
    <r>
      <rPr>
        <sz val="8"/>
        <color indexed="8"/>
        <rFont val="Arial"/>
        <family val="2"/>
      </rPr>
      <t>1973: 269; 1974: 467).</t>
    </r>
  </si>
  <si>
    <t>Gulberwick</t>
  </si>
  <si>
    <r>
      <t>1973 Shetland, Gulberwick, Mainland, 22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67: 334; 69: 361;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1973: 269; 1974: 467).</t>
    </r>
  </si>
  <si>
    <r>
      <t xml:space="preserve">1974 Shetland, Out Skerries, 18 August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68: 327;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1974: 458).</t>
    </r>
  </si>
  <si>
    <r>
      <t>1975 Fife, Isle of May, trapped, 6 Sep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69: 350;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9: 99;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1975: 208, plate 18b, 227).</t>
    </r>
  </si>
  <si>
    <r>
      <t>1976 Shetland, Whalsay, trapped, 18 Aug,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70: 436; 71: 521;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1976: 111).</t>
    </r>
  </si>
  <si>
    <t>Kergord</t>
  </si>
  <si>
    <r>
      <t>1976 Shetland, Kergord, Mainland, 20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70: 436; 71: 521</t>
    </r>
    <r>
      <rPr>
        <i/>
        <sz val="8"/>
        <color indexed="8"/>
        <rFont val="Arial"/>
      </rPr>
      <t>; Scot. BR</t>
    </r>
    <r>
      <rPr>
        <sz val="8"/>
        <color indexed="8"/>
        <rFont val="Arial"/>
        <family val="2"/>
      </rPr>
      <t xml:space="preserve"> 1976: 111).</t>
    </r>
  </si>
  <si>
    <r>
      <t>1976 Shetland, Out Skerries, 27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70: 436; 71: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1976: 111).</t>
    </r>
  </si>
  <si>
    <r>
      <t>1976 Shetland, Whalsay, trapped, 28 Oct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70: 436; 71: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1976: 111).</t>
    </r>
  </si>
  <si>
    <r>
      <t>1977 Fair Isle, 20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71: 521;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1977: 147; 1978: 46).</t>
    </r>
  </si>
  <si>
    <r>
      <t>1977 Fair Isle, trapped, 16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71: 521;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1977: 147; 1978: 46).</t>
    </r>
  </si>
  <si>
    <t>Sumburgh</t>
  </si>
  <si>
    <r>
      <t>1978 Shetland, Sumburgh, Mainland, 1-2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72: 537; 73: 524;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1978: 39).</t>
    </r>
  </si>
  <si>
    <t>Wick River</t>
  </si>
  <si>
    <r>
      <t>1978 Caithness, Wick River, 7- 8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72: 537;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1978: 39).</t>
    </r>
  </si>
  <si>
    <r>
      <t>1978 Fair Isle, 28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72: 537; 73: 524;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1978: 39).</t>
    </r>
  </si>
  <si>
    <t>Skaw</t>
  </si>
  <si>
    <r>
      <t>1978 Shetland, Skaw, Unst, 1-2 Oct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72: 537; 73: 524;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1978: 39).</t>
    </r>
  </si>
  <si>
    <t>Foveran Links</t>
  </si>
  <si>
    <r>
      <t>1979 Northeast Scotland, Foveran Links, Aberdeenshire, 19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73: 524;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1979: 43).</t>
    </r>
  </si>
  <si>
    <r>
      <t>1979 Whalsay, 1cy, trapped, 2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73: 524).</t>
    </r>
  </si>
  <si>
    <r>
      <t>1980 Fair Isle, 1cy, 11-14 Sep, trapped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74: 486, plate 282; 77: 416, plates 176-179;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47).</t>
    </r>
  </si>
  <si>
    <r>
      <t>1980 Fair Isle, 1cy, trapped, 21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74: 486, plate 282; 77: 416, plates 176-179;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47).</t>
    </r>
  </si>
  <si>
    <t>first-year</t>
  </si>
  <si>
    <r>
      <t>1981 Fair Isle, first-year, 22nd August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</si>
  <si>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t>Voe</t>
  </si>
  <si>
    <r>
      <t>1981 Shetland, Voe, Mainland, 10-12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</si>
  <si>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r>
      <t>1981 Shetland, Whalsay, 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1981: 44).</t>
    </r>
  </si>
  <si>
    <r>
      <t xml:space="preserve">1981 Shetland, Pool of Virkie, Mainland, 12-14 Sep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</si>
  <si>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r>
      <t>1981 Shetland, Whalsay, 13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</si>
  <si>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t>Lunna Ness</t>
  </si>
  <si>
    <r>
      <t>1981 Shetland, Lunna Ness, 14-15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1981: 44).</t>
    </r>
  </si>
  <si>
    <t>Holm</t>
  </si>
  <si>
    <r>
      <t>1981 Orkney, Holm, Mainland, 1cy, trapped, 15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Scot. BR 1981: 44).</t>
    </r>
  </si>
  <si>
    <t>Lerwick</t>
  </si>
  <si>
    <r>
      <t>1981 Shetland, Lerwick, 16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</si>
  <si>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t>Boddam</t>
  </si>
  <si>
    <r>
      <t>1981 Shetland, Boddam, Mainland, 6 Oct 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523;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1981: 44).</t>
    </r>
  </si>
  <si>
    <r>
      <t>1982 Fair Isle, trapped, 3 Jul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76: 515;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1982: 40).</t>
    </r>
  </si>
  <si>
    <r>
      <t>1982 Fair Isle, 1cy, trapped, 24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76: 515;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1982: 40).</t>
    </r>
  </si>
  <si>
    <r>
      <t>1982 Shetland, Whalsay, 25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76: 515;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1982: 40).</t>
    </r>
  </si>
  <si>
    <r>
      <t>1983 Orkney, Holm, Mainland, trapped, 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77: 553;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1983: 35).</t>
    </r>
  </si>
  <si>
    <r>
      <t>1983 Fair Isle, 12-15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77: 553;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1983: 35).</t>
    </r>
  </si>
  <si>
    <r>
      <t>1983 Caithness, Wick River, 17 Sep (</t>
    </r>
    <r>
      <rPr>
        <i/>
        <sz val="8"/>
        <color indexed="8"/>
        <rFont val="Arial"/>
      </rPr>
      <t>Brit. Bird</t>
    </r>
    <r>
      <rPr>
        <sz val="8"/>
        <color indexed="8"/>
        <rFont val="Arial"/>
        <family val="2"/>
      </rPr>
      <t xml:space="preserve">s 79: 573;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1985: 123).</t>
    </r>
  </si>
  <si>
    <r>
      <t>1984 Fair Isle, 1cy, 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43).</t>
    </r>
  </si>
  <si>
    <r>
      <t>1984 Fair Isle, 1cyr, 14-17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43).</t>
    </r>
  </si>
  <si>
    <r>
      <t>1984 Fair Isle,1cy, 15- 22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43).</t>
    </r>
  </si>
  <si>
    <t>North Ronaldsay</t>
  </si>
  <si>
    <r>
      <t>1984 Orkney, North Ronaldsay, 1cy, 23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78: 577;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1984: 43).</t>
    </r>
  </si>
  <si>
    <r>
      <t>1985 Fair Isle, 1cy, 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561-562;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1986: 255).</t>
    </r>
  </si>
  <si>
    <r>
      <t>1985 Fair Isle, 1cy, 11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561-562;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1986: 255).</t>
    </r>
  </si>
  <si>
    <t>Wick</t>
  </si>
  <si>
    <r>
      <t>1985 Caithness, Wick, 30 Sep to 2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49).</t>
    </r>
  </si>
  <si>
    <r>
      <t>1986 Fair Isle, 12-18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80: 561, plate 292;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1986: 250).</t>
    </r>
  </si>
  <si>
    <t>Norwick</t>
  </si>
  <si>
    <r>
      <t>1987 Shetland, Norwick, Unst, 10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81: 583; </t>
    </r>
    <r>
      <rPr>
        <i/>
        <sz val="8"/>
        <color indexed="8"/>
        <rFont val="Arial"/>
      </rPr>
      <t>Scot.BR</t>
    </r>
    <r>
      <rPr>
        <sz val="8"/>
        <color indexed="8"/>
        <rFont val="Arial"/>
        <family val="2"/>
      </rPr>
      <t xml:space="preserve"> 1987: 41).</t>
    </r>
  </si>
  <si>
    <r>
      <t>1987 Fair Isle, 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583;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1987: 41).</t>
    </r>
  </si>
  <si>
    <r>
      <t>1987 Orkney, North Ronaldsay, 1cy, 20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81: 583;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1987: 41).</t>
    </r>
  </si>
  <si>
    <t>Skateraw</t>
  </si>
  <si>
    <r>
      <t>1988 Lothian, Skateraw, 21-23 Oct,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82: 549;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1988: 40).</t>
    </r>
  </si>
  <si>
    <r>
      <t>1989 Shetland, Norwick, Unst, 1cy, trapped, 12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83: 484;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1989: 38).</t>
    </r>
  </si>
  <si>
    <r>
      <t>1990 Fair Isle, 26-27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493;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1990: 54).</t>
    </r>
  </si>
  <si>
    <t>Northdale</t>
  </si>
  <si>
    <r>
      <t>1990 Shetland, Northdale, Unst, 6-9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84: 493;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1990: 54).</t>
    </r>
  </si>
  <si>
    <r>
      <t>1991 Fair Isle, two, 12 Sep, 1cy,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85: 540;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1991: 63).</t>
    </r>
  </si>
  <si>
    <t>Graemeshall</t>
  </si>
  <si>
    <r>
      <t>1991 Orkney, Graemeshall, Holm, Mainland,1cy, 16-20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85: 540;</t>
    </r>
    <r>
      <rPr>
        <i/>
        <sz val="8"/>
        <color indexed="8"/>
        <rFont val="Arial"/>
      </rPr>
      <t xml:space="preserve"> Scot. BR </t>
    </r>
    <r>
      <rPr>
        <sz val="8"/>
        <color indexed="8"/>
        <rFont val="Arial"/>
        <family val="2"/>
      </rPr>
      <t>1991: 63).</t>
    </r>
  </si>
  <si>
    <r>
      <t>1991 Shetland, Sumburgh,Mainland, trapped, 17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85: 540;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1991: 63).</t>
    </r>
  </si>
  <si>
    <r>
      <t>1991 Shetland, Whalsay, 17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85: 540;</t>
    </r>
    <r>
      <rPr>
        <i/>
        <sz val="8"/>
        <color indexed="8"/>
        <rFont val="Arial"/>
      </rPr>
      <t xml:space="preserve"> Scot. BR </t>
    </r>
    <r>
      <rPr>
        <sz val="8"/>
        <color indexed="8"/>
        <rFont val="Arial"/>
        <family val="2"/>
      </rPr>
      <t>1991: 63).</t>
    </r>
  </si>
  <si>
    <r>
      <t>1992 Orkney, North Ronaldsay, 1cy, 30 Aug to 1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517, 519, plate 191;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</si>
  <si>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r>
      <t>1992 Orkney, North Ronaldsay, 31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517, 519, plate 191;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</si>
  <si>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r>
      <t>1992 Shetland, Sumburgh, Mainland, 1cy, 5-6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</si>
  <si>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r>
      <t>1992 Orkney, North Ronaldsay, 21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517, 519, plate 191;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</si>
  <si>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r>
      <t>1992 Shetland, Lerwick, Mainland, 28-30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</si>
  <si>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t>Scalloway</t>
  </si>
  <si>
    <r>
      <t>1992 Shetland, Scalloway, Mainland, 3-5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86: 517;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56).</t>
    </r>
  </si>
  <si>
    <r>
      <t>1993 Shetland, Sumburgh, 1cy,  26 Aug,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</si>
  <si>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r>
      <t>1993 Fair Isle, 1-6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</si>
  <si>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r>
      <t>1993 Shetland, Fetlar, 6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</si>
  <si>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r>
      <t>1993 Fair Isle, 1cy,  23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</si>
  <si>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t>Scatness</t>
  </si>
  <si>
    <r>
      <t>1993 Shetland, Scatness, Mainland, 27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</si>
  <si>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r>
      <t>1993 Shetland, Northdale, Unst, 30 Sep to 3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</si>
  <si>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t>Dale of Walls</t>
  </si>
  <si>
    <r>
      <t>1993 Shetland, Dale of Walls, Mainland, 1 Oct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87: 503-571).</t>
    </r>
  </si>
  <si>
    <t>Stronsay</t>
  </si>
  <si>
    <r>
      <t>1994 Orkney, Stronsay, 24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53).</t>
    </r>
  </si>
  <si>
    <r>
      <t>1994 Orkney, North Ronaldsay, 1cy, trapped, 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1994: 53).</t>
    </r>
  </si>
  <si>
    <r>
      <t>1994 Orkney, North Ronaldsay, 1cy, trapped, 7-9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1994: 53).</t>
    </r>
  </si>
  <si>
    <r>
      <t>1994 Fair Isle, 18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53).</t>
    </r>
  </si>
  <si>
    <t>trapped, died</t>
  </si>
  <si>
    <r>
      <t>1994 Fair Isle, 20-22 trapped, dead 23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1994: 53).</t>
    </r>
  </si>
  <si>
    <r>
      <t>1994 Fair Isle, 21-22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1994: 53).</t>
    </r>
  </si>
  <si>
    <t>Sandwick</t>
  </si>
  <si>
    <r>
      <t>1994 Shetland, Sandwick, Mainland, 21-24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53).</t>
    </r>
  </si>
  <si>
    <r>
      <t>1994 Fair Isle, 26 Oct (B</t>
    </r>
    <r>
      <rPr>
        <i/>
        <sz val="8"/>
        <color indexed="8"/>
        <rFont val="Arial"/>
      </rPr>
      <t>rit. Birds</t>
    </r>
    <r>
      <rPr>
        <sz val="8"/>
        <color indexed="8"/>
        <rFont val="Arial"/>
        <family val="2"/>
      </rPr>
      <t xml:space="preserve"> 88: 541;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1994: 53).</t>
    </r>
  </si>
  <si>
    <r>
      <t xml:space="preserve">1995 Fair Isle, 27Jun, trapped </t>
    </r>
    <r>
      <rPr>
        <i/>
        <sz val="8"/>
        <color indexed="8"/>
        <rFont val="Arial"/>
      </rPr>
      <t>(Brit. Birds</t>
    </r>
    <r>
      <rPr>
        <sz val="8"/>
        <color indexed="8"/>
        <rFont val="Arial"/>
        <family val="2"/>
      </rPr>
      <t xml:space="preserve"> 89: 519; 90: 502;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1995: 58).</t>
    </r>
  </si>
  <si>
    <t>Barns Ness</t>
  </si>
  <si>
    <r>
      <t>1995 Lothian, Barns Ness, 29-30 Aug, trapped (B</t>
    </r>
    <r>
      <rPr>
        <i/>
        <sz val="8"/>
        <color indexed="8"/>
        <rFont val="Arial"/>
      </rPr>
      <t>rit. Birds</t>
    </r>
    <r>
      <rPr>
        <sz val="8"/>
        <color indexed="8"/>
        <rFont val="Arial"/>
        <family val="2"/>
      </rPr>
      <t xml:space="preserve"> 89: 519;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1995: 58).</t>
    </r>
  </si>
  <si>
    <r>
      <t>1995 Shetland, Norwick, Unst, 30 Aug, trapped,(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519; 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58).</t>
    </r>
  </si>
  <si>
    <t>Vidlin</t>
  </si>
  <si>
    <r>
      <t>1995 Shetland, Vidlin, Mainland, 31 Aug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89: 519; 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58).</t>
    </r>
  </si>
  <si>
    <r>
      <t>1995 Fair Isle, 2-3 Sep, trapped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519; 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58).</t>
    </r>
  </si>
  <si>
    <r>
      <t>1995 Orkney, North Ronaldsay, 13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519;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1995: 58).</t>
    </r>
  </si>
  <si>
    <r>
      <t>1995 Fair Isle, 14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519; 90: 502;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1995: 58).</t>
    </r>
  </si>
  <si>
    <r>
      <t>1995 Orkney, Rendall,Mainland, trapped, 14 Sepr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89: 519;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58).</t>
    </r>
  </si>
  <si>
    <t>Foula</t>
  </si>
  <si>
    <r>
      <t>1996 Shetland, Foula, 21 Jun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1996: 58).</t>
    </r>
  </si>
  <si>
    <r>
      <t>1996 Fair Isle, 1cy, 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502; </t>
    </r>
    <r>
      <rPr>
        <i/>
        <sz val="8"/>
        <color indexed="8"/>
        <rFont val="Arial"/>
      </rPr>
      <t xml:space="preserve">Scot. BR </t>
    </r>
    <r>
      <rPr>
        <sz val="8"/>
        <color indexed="8"/>
        <rFont val="Arial"/>
        <family val="2"/>
      </rPr>
      <t>1996: 58).</t>
    </r>
  </si>
  <si>
    <r>
      <t>1996 Isle Of May, 20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1996: 58).</t>
    </r>
  </si>
  <si>
    <t>Crail</t>
  </si>
  <si>
    <r>
      <t>1996 Fife, Crail, 22-24 Sep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1996: 58).</t>
    </r>
  </si>
  <si>
    <r>
      <t>1996 Shetland, Voe, Mainland, 27 Sep to 6 Oct (</t>
    </r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90: 502;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1996: 58).</t>
    </r>
  </si>
  <si>
    <r>
      <t>1997 Shetland, Out Skerries, 22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65).</t>
    </r>
  </si>
  <si>
    <r>
      <t>1997 Shetland, Fetlar, 1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91: 507;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65).</t>
    </r>
  </si>
  <si>
    <r>
      <t>1998 Fair Isle, 1cy, 29-30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92: 597, plate 265).</t>
    </r>
  </si>
  <si>
    <t>Quendale</t>
  </si>
  <si>
    <t>1998 Shetland, Quendale, Mainland, 1cy, 13-14 Sep (Brit. Birds 92: 597, plate 265).</t>
  </si>
  <si>
    <t>Swining</t>
  </si>
  <si>
    <r>
      <t>1999 Shetland, Swining, Mainland, 29-30 Aug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</si>
  <si>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r>
      <t>1999 Fair Isle, 1cy, 5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</si>
  <si>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t>Hillcrest, Voe</t>
  </si>
  <si>
    <r>
      <t>1999 Shetland, Hillcrest, Voe, Mainland, 19-20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</si>
  <si>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t>Haroldswick</t>
  </si>
  <si>
    <r>
      <t>1999 Shetland, Haroldswick, Unst, 28 Sep (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93: 557).</t>
    </r>
  </si>
  <si>
    <t>BBRC</t>
  </si>
  <si>
    <t>Bàgh a’ Chaisteil (Castlebay)</t>
  </si>
  <si>
    <t>Barra</t>
  </si>
  <si>
    <t>Wester Quarff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</si>
  <si>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97: plate 361 BBRC   </t>
    </r>
  </si>
  <si>
    <t>Auskerry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</si>
  <si>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98: plate 284 BBRC</t>
    </r>
  </si>
  <si>
    <t>Gorie</t>
  </si>
  <si>
    <t>Bressay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</si>
  <si>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98: plate 407 BBRC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</si>
  <si>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98: plate 352 BBRC</t>
    </r>
  </si>
  <si>
    <t>Herston</t>
  </si>
  <si>
    <t>South Ronaldsay</t>
  </si>
  <si>
    <t>Funzie</t>
  </si>
  <si>
    <t>Geosetter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</si>
  <si>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99: plate 331 BBRC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</si>
  <si>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99: plate 372 BBRC</t>
    </r>
  </si>
  <si>
    <t>Symbister</t>
  </si>
  <si>
    <t>Baltasound</t>
  </si>
  <si>
    <t>Exnaboe</t>
  </si>
  <si>
    <t>Auld Haa</t>
  </si>
  <si>
    <t>Marrister</t>
  </si>
  <si>
    <t>Lund</t>
  </si>
  <si>
    <r>
      <rPr>
        <i/>
        <sz val="8"/>
        <rFont val="Arial"/>
      </rPr>
      <t>Brit. Bird</t>
    </r>
    <r>
      <rPr>
        <sz val="8"/>
        <rFont val="Arial"/>
        <family val="2"/>
      </rPr>
      <t>s 102: plate 424; plate 333 BBRC</t>
    </r>
  </si>
  <si>
    <t>Camb</t>
  </si>
  <si>
    <t>Isle Burkle</t>
  </si>
  <si>
    <t>Shirva</t>
  </si>
  <si>
    <t>Vaadal</t>
  </si>
  <si>
    <t>Sumburgh Head</t>
  </si>
  <si>
    <t>Sullom</t>
  </si>
  <si>
    <t>Busta House</t>
  </si>
  <si>
    <t>Tresta</t>
  </si>
  <si>
    <t>Groigearraidh (Grogarry)</t>
  </si>
  <si>
    <t>Hoswick</t>
  </si>
  <si>
    <t>The Manse</t>
  </si>
  <si>
    <t>Schoolton</t>
  </si>
  <si>
    <t>Kirn o’ Skroo</t>
  </si>
  <si>
    <t>Gilsetter &amp; Setter</t>
  </si>
  <si>
    <t>Gully &amp; Bull’s Park</t>
  </si>
  <si>
    <t>Plantation</t>
  </si>
  <si>
    <t>Boini Mire, Shirva &amp; Midway</t>
  </si>
  <si>
    <t>Wester Lother</t>
  </si>
  <si>
    <t>Halligarth</t>
  </si>
  <si>
    <t>North Roe</t>
  </si>
  <si>
    <t>Ronas Voe</t>
  </si>
  <si>
    <t>Helendale, Lerwick</t>
  </si>
  <si>
    <t>Gully</t>
  </si>
  <si>
    <t>Kristal Kame &amp; Pund</t>
  </si>
  <si>
    <t>Nether Taft</t>
  </si>
  <si>
    <t>Observatory &amp; Shirva</t>
  </si>
  <si>
    <t>Maywick</t>
  </si>
  <si>
    <t>Muness</t>
  </si>
  <si>
    <t>Ellister</t>
  </si>
  <si>
    <t>Loch of Voe</t>
  </si>
  <si>
    <t>Isle Chalet</t>
  </si>
  <si>
    <t>North Shirva</t>
  </si>
  <si>
    <t>Hametoun</t>
  </si>
  <si>
    <t>Ham</t>
  </si>
  <si>
    <t>Norby</t>
  </si>
  <si>
    <t>Furse</t>
  </si>
  <si>
    <t>Scousburgh</t>
  </si>
  <si>
    <t>Uyeasound</t>
  </si>
  <si>
    <t>Cott</t>
  </si>
  <si>
    <t>Mid Dale</t>
  </si>
  <si>
    <t>Stove</t>
  </si>
  <si>
    <t>Sanday</t>
  </si>
  <si>
    <t>Frakkafield</t>
  </si>
  <si>
    <t xml:space="preserve">Hillsgarth </t>
  </si>
  <si>
    <t>Cuidhir</t>
  </si>
  <si>
    <t>Barraigh (Barra)</t>
  </si>
  <si>
    <t>1cy, m, trapped, DNA</t>
  </si>
  <si>
    <t>Chalet</t>
  </si>
  <si>
    <t>2cy+</t>
  </si>
  <si>
    <t>Observatory</t>
  </si>
  <si>
    <t>1cy+</t>
  </si>
  <si>
    <t>Eshaness</t>
  </si>
  <si>
    <t>Valyie, Norwick</t>
  </si>
  <si>
    <t>Hestingott</t>
  </si>
  <si>
    <t>Culsetter</t>
  </si>
  <si>
    <t>Sellafirth</t>
  </si>
  <si>
    <t>Stackhoull</t>
  </si>
  <si>
    <t>Shalstane</t>
  </si>
  <si>
    <t>School &amp; various</t>
  </si>
  <si>
    <t>Shirva &amp; various</t>
  </si>
  <si>
    <t>Ancum</t>
  </si>
  <si>
    <t>Cunningsburgh</t>
  </si>
  <si>
    <t>Braidfit</t>
  </si>
  <si>
    <r>
      <t xml:space="preserve">2019 </t>
    </r>
    <r>
      <rPr>
        <i/>
        <sz val="8"/>
        <rFont val="Arial"/>
      </rPr>
      <t>SBRC Report</t>
    </r>
  </si>
  <si>
    <t>NOTE THAT PRE-1950 RECORDS ARE OMITTED</t>
  </si>
  <si>
    <t>FROM THE UPPER LEFT HISTOGRAM, BUT</t>
  </si>
  <si>
    <t>THEY ARE INCLUDED IN ALL OTHER TABLES</t>
  </si>
  <si>
    <t>AND HISTOGRAMS</t>
  </si>
  <si>
    <t>Queenamidda, Rendall</t>
  </si>
  <si>
    <t>Same as Uyeasound BBRC</t>
  </si>
  <si>
    <r>
      <t>Same as Foula 2019</t>
    </r>
    <r>
      <rPr>
        <i/>
        <sz val="8"/>
        <rFont val="Arial"/>
      </rPr>
      <t xml:space="preserve"> SBRC Report </t>
    </r>
  </si>
  <si>
    <t>Vadaal</t>
  </si>
  <si>
    <r>
      <t xml:space="preserve">1954 Fair Isle, 1cy, trapped, 2 Sep </t>
    </r>
    <r>
      <rPr>
        <i/>
        <sz val="8"/>
        <color indexed="8"/>
        <rFont val="Arial"/>
      </rPr>
      <t>(FIBOB</t>
    </r>
    <r>
      <rPr>
        <sz val="8"/>
        <color indexed="8"/>
        <rFont val="Arial"/>
        <family val="2"/>
      </rPr>
      <t xml:space="preserve"> (Vol. 2, No. 5) 1954: 196;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48: 132; Williamson, 1965). Second bird rejected by BBRC</t>
    </r>
  </si>
  <si>
    <r>
      <t xml:space="preserve">2020 </t>
    </r>
    <r>
      <rPr>
        <i/>
        <sz val="8"/>
        <rFont val="Arial"/>
      </rPr>
      <t>SBRC Report</t>
    </r>
  </si>
  <si>
    <t>Lower Leogh, Chapel Plantation &amp; Plantation</t>
  </si>
  <si>
    <t>2cy, trapped</t>
  </si>
  <si>
    <t>Taft &amp; various locations</t>
  </si>
  <si>
    <t>The Patch</t>
  </si>
  <si>
    <t>Fife Ness</t>
  </si>
  <si>
    <t>Spiggie</t>
  </si>
  <si>
    <t>Windhouse</t>
  </si>
  <si>
    <t>Cullivoe &amp; Gutcher</t>
  </si>
  <si>
    <r>
      <t xml:space="preserve">2021 </t>
    </r>
    <r>
      <rPr>
        <i/>
        <sz val="8"/>
        <rFont val="Arial"/>
      </rPr>
      <t>SBRC Report</t>
    </r>
  </si>
  <si>
    <t>Midway</t>
  </si>
  <si>
    <t>Wirvie Burn</t>
  </si>
  <si>
    <t>Gravity</t>
  </si>
  <si>
    <t>Dalsetter</t>
  </si>
  <si>
    <t>Aithness</t>
  </si>
  <si>
    <t>Balinoe</t>
  </si>
  <si>
    <t>Tiree</t>
  </si>
  <si>
    <t>Salties</t>
  </si>
  <si>
    <t>Upper Leogh</t>
  </si>
  <si>
    <t>Near Mires</t>
  </si>
  <si>
    <t>Muckle Jarm's Geo</t>
  </si>
  <si>
    <t>Haa</t>
  </si>
  <si>
    <t>Gaila</t>
  </si>
  <si>
    <t>Quoy and Taing</t>
  </si>
  <si>
    <t>Restengeo</t>
  </si>
  <si>
    <t>Quoy</t>
  </si>
  <si>
    <t>Taing</t>
  </si>
  <si>
    <t>Upper Stoneybrake</t>
  </si>
  <si>
    <t>Busta</t>
  </si>
  <si>
    <t>Skerryholm and Haa</t>
  </si>
  <si>
    <t>Houll</t>
  </si>
  <si>
    <t>Restengeon</t>
  </si>
  <si>
    <t>Skerryholm</t>
  </si>
  <si>
    <t>Springfield</t>
  </si>
  <si>
    <t>Leogh</t>
  </si>
  <si>
    <t>Virkie</t>
  </si>
  <si>
    <t>Hjukni Geo</t>
  </si>
  <si>
    <t>Setter</t>
  </si>
  <si>
    <t>North Shirva then Houll</t>
  </si>
  <si>
    <t>Bull's Park then Barkland, Field and Midway</t>
  </si>
  <si>
    <t>Field</t>
  </si>
  <si>
    <t>Kennaby/Quoy area</t>
  </si>
  <si>
    <t>Ham Burn</t>
  </si>
  <si>
    <t>Denburn Wood</t>
  </si>
  <si>
    <t>Setter/Plantation area</t>
  </si>
  <si>
    <t>Near Bullock Holes</t>
  </si>
  <si>
    <t>Aesterhoull</t>
  </si>
  <si>
    <t>Barkland</t>
  </si>
  <si>
    <t>Wurr Wick</t>
  </si>
  <si>
    <t>Hametoun Burn</t>
  </si>
  <si>
    <t>Near Lower Leogh</t>
  </si>
  <si>
    <t>Toft</t>
  </si>
  <si>
    <t>Braidfit and Dykes</t>
  </si>
  <si>
    <t>Loch Park</t>
  </si>
  <si>
    <t>Stennabreck</t>
  </si>
  <si>
    <t>Burray</t>
  </si>
  <si>
    <t>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</si>
</sst>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</font>
    <font>
      <b/>
      <sz val="8"/>
      <color indexed="8"/>
      <name val="Arial"/>
    </font>
    <font>
      <i/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" fontId="6" fillId="0" borderId="0" xfId="2" applyNumberFormat="1" applyFont="1" applyFill="1" applyBorder="1" applyAlignment="1">
      <alignment horizontal="right"/>
    </xf>
    <xf numFmtId="0" fontId="7" fillId="2" borderId="0" xfId="0" applyFont="1" applyFill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left" wrapText="1"/>
    </xf>
    <xf numFmtId="15" fontId="6" fillId="0" borderId="0" xfId="2" applyNumberFormat="1" applyFont="1" applyFill="1" applyBorder="1" applyAlignment="1">
      <alignment horizontal="right" wrapText="1"/>
    </xf>
    <xf numFmtId="0" fontId="6" fillId="0" borderId="0" xfId="2" applyFont="1" applyFill="1" applyBorder="1"/>
    <xf numFmtId="1" fontId="6" fillId="0" borderId="0" xfId="1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Border="1" applyAlignment="1"/>
    <xf numFmtId="1" fontId="1" fillId="0" borderId="0" xfId="0" applyNumberFormat="1" applyFont="1" applyFill="1" applyBorder="1" applyAlignment="1"/>
    <xf numFmtId="1" fontId="6" fillId="0" borderId="0" xfId="1" applyNumberFormat="1" applyFont="1" applyFill="1" applyBorder="1" applyAlignment="1"/>
    <xf numFmtId="164" fontId="1" fillId="0" borderId="0" xfId="0" applyNumberFormat="1" applyFont="1" applyFill="1" applyBorder="1" applyAlignment="1"/>
    <xf numFmtId="0" fontId="12" fillId="7" borderId="0" xfId="1" applyFont="1" applyFill="1" applyBorder="1" applyAlignment="1">
      <alignment horizontal="left" wrapText="1"/>
    </xf>
    <xf numFmtId="0" fontId="6" fillId="8" borderId="0" xfId="1" applyFont="1" applyFill="1" applyBorder="1" applyAlignment="1">
      <alignment horizontal="center"/>
    </xf>
    <xf numFmtId="0" fontId="6" fillId="8" borderId="0" xfId="1" applyFont="1" applyFill="1" applyBorder="1" applyAlignment="1">
      <alignment horizontal="left"/>
    </xf>
    <xf numFmtId="14" fontId="6" fillId="8" borderId="0" xfId="1" applyNumberFormat="1" applyFont="1" applyFill="1" applyBorder="1" applyAlignment="1">
      <alignment horizontal="center"/>
    </xf>
    <xf numFmtId="1" fontId="6" fillId="8" borderId="0" xfId="1" applyNumberFormat="1" applyFont="1" applyFill="1" applyBorder="1" applyAlignment="1">
      <alignment horizontal="center"/>
    </xf>
    <xf numFmtId="164" fontId="6" fillId="8" borderId="0" xfId="1" applyNumberFormat="1" applyFont="1" applyFill="1" applyBorder="1" applyAlignment="1">
      <alignment horizontal="left"/>
    </xf>
    <xf numFmtId="1" fontId="6" fillId="8" borderId="0" xfId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14" fontId="6" fillId="0" borderId="0" xfId="1" applyNumberFormat="1" applyFont="1" applyFill="1" applyBorder="1" applyAlignment="1">
      <alignment horizontal="right" wrapText="1"/>
    </xf>
    <xf numFmtId="14" fontId="6" fillId="0" borderId="0" xfId="2" applyNumberFormat="1" applyFont="1" applyFill="1" applyBorder="1" applyAlignment="1">
      <alignment horizontal="right" wrapText="1"/>
    </xf>
    <xf numFmtId="14" fontId="1" fillId="0" borderId="0" xfId="0" applyNumberFormat="1" applyFont="1" applyFill="1" applyBorder="1" applyAlignment="1">
      <alignment horizontal="left"/>
    </xf>
    <xf numFmtId="14" fontId="6" fillId="0" borderId="0" xfId="1" applyNumberFormat="1" applyFont="1" applyFill="1" applyBorder="1" applyAlignment="1">
      <alignment horizontal="left"/>
    </xf>
    <xf numFmtId="49" fontId="6" fillId="8" borderId="0" xfId="1" applyNumberFormat="1" applyFont="1" applyFill="1" applyBorder="1" applyAlignment="1">
      <alignment horizontal="center"/>
    </xf>
    <xf numFmtId="164" fontId="6" fillId="8" borderId="0" xfId="1" applyNumberFormat="1" applyFont="1" applyFill="1" applyBorder="1" applyAlignment="1">
      <alignment horizontal="center"/>
    </xf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0" fillId="9" borderId="0" xfId="0" applyFill="1" applyBorder="1"/>
    <xf numFmtId="0" fontId="1" fillId="10" borderId="0" xfId="0" applyFont="1" applyFill="1" applyBorder="1"/>
    <xf numFmtId="0" fontId="1" fillId="11" borderId="0" xfId="0" applyFont="1" applyFill="1" applyBorder="1"/>
    <xf numFmtId="0" fontId="6" fillId="0" borderId="0" xfId="1" applyFont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right" wrapText="1"/>
    </xf>
    <xf numFmtId="14" fontId="6" fillId="0" borderId="0" xfId="1" applyNumberFormat="1" applyFont="1" applyBorder="1" applyAlignment="1">
      <alignment horizontal="right" wrapText="1"/>
    </xf>
    <xf numFmtId="164" fontId="6" fillId="0" borderId="0" xfId="1" applyNumberFormat="1" applyFont="1" applyBorder="1" applyAlignment="1">
      <alignment horizontal="right" wrapText="1"/>
    </xf>
    <xf numFmtId="1" fontId="6" fillId="0" borderId="0" xfId="1" applyNumberFormat="1" applyFont="1" applyBorder="1" applyAlignment="1">
      <alignment horizontal="right" wrapText="1"/>
    </xf>
    <xf numFmtId="0" fontId="6" fillId="0" borderId="0" xfId="1" applyFont="1" applyBorder="1" applyAlignment="1">
      <alignment horizontal="right"/>
    </xf>
    <xf numFmtId="0" fontId="1" fillId="0" borderId="0" xfId="0" applyFont="1"/>
    <xf numFmtId="0" fontId="1" fillId="0" borderId="0" xfId="1" applyFont="1" applyFill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left" wrapText="1"/>
    </xf>
    <xf numFmtId="14" fontId="1" fillId="0" borderId="0" xfId="1" applyNumberFormat="1" applyFont="1" applyFill="1" applyBorder="1" applyAlignment="1">
      <alignment horizontal="right" wrapText="1"/>
    </xf>
    <xf numFmtId="14" fontId="1" fillId="0" borderId="0" xfId="1" applyNumberFormat="1" applyFont="1" applyAlignment="1">
      <alignment horizontal="right" wrapText="1"/>
    </xf>
    <xf numFmtId="0" fontId="1" fillId="0" borderId="0" xfId="1" quotePrefix="1" applyFont="1" applyFill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14" fontId="1" fillId="0" borderId="0" xfId="1" applyNumberFormat="1" applyFont="1" applyFill="1" applyBorder="1" applyAlignment="1">
      <alignment horizontal="right"/>
    </xf>
    <xf numFmtId="0" fontId="1" fillId="0" borderId="0" xfId="2" applyFont="1" applyAlignment="1">
      <alignment wrapText="1"/>
    </xf>
    <xf numFmtId="0" fontId="1" fillId="0" borderId="0" xfId="2" applyFont="1" applyFill="1" applyBorder="1" applyAlignment="1">
      <alignment horizontal="right" wrapText="1"/>
    </xf>
    <xf numFmtId="0" fontId="1" fillId="0" borderId="0" xfId="2" applyFont="1" applyFill="1" applyBorder="1" applyAlignment="1">
      <alignment horizontal="left" wrapText="1"/>
    </xf>
    <xf numFmtId="14" fontId="1" fillId="0" borderId="0" xfId="2" applyNumberFormat="1" applyFont="1" applyFill="1" applyBorder="1" applyAlignment="1">
      <alignment horizontal="right" wrapText="1"/>
    </xf>
    <xf numFmtId="0" fontId="1" fillId="0" borderId="0" xfId="2" applyFont="1" applyFill="1" applyBorder="1" applyAlignment="1">
      <alignment wrapText="1"/>
    </xf>
    <xf numFmtId="0" fontId="3" fillId="3" borderId="0" xfId="0" applyFont="1" applyFill="1" applyAlignment="1"/>
    <xf numFmtId="0" fontId="0" fillId="0" borderId="0" xfId="0" applyAlignment="1"/>
  </cellXfs>
  <cellStyles count="7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d\-mmm\-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9" formatCode="dd/mm/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3.0</c:v>
                </c:pt>
                <c:pt idx="10">
                  <c:v>1.0</c:v>
                </c:pt>
                <c:pt idx="11">
                  <c:v>2.0</c:v>
                </c:pt>
                <c:pt idx="12">
                  <c:v>1.0</c:v>
                </c:pt>
                <c:pt idx="13">
                  <c:v>0.0</c:v>
                </c:pt>
                <c:pt idx="14">
                  <c:v>2.0</c:v>
                </c:pt>
                <c:pt idx="15">
                  <c:v>0.0</c:v>
                </c:pt>
                <c:pt idx="16">
                  <c:v>0.0</c:v>
                </c:pt>
                <c:pt idx="17">
                  <c:v>5.0</c:v>
                </c:pt>
                <c:pt idx="18">
                  <c:v>1.0</c:v>
                </c:pt>
                <c:pt idx="19">
                  <c:v>2.0</c:v>
                </c:pt>
                <c:pt idx="20">
                  <c:v>8.0</c:v>
                </c:pt>
                <c:pt idx="21">
                  <c:v>1.0</c:v>
                </c:pt>
                <c:pt idx="22">
                  <c:v>6.0</c:v>
                </c:pt>
                <c:pt idx="23">
                  <c:v>4.0</c:v>
                </c:pt>
                <c:pt idx="24">
                  <c:v>1.0</c:v>
                </c:pt>
                <c:pt idx="25">
                  <c:v>1.0</c:v>
                </c:pt>
                <c:pt idx="26">
                  <c:v>4.0</c:v>
                </c:pt>
                <c:pt idx="27">
                  <c:v>2.0</c:v>
                </c:pt>
                <c:pt idx="28">
                  <c:v>4.0</c:v>
                </c:pt>
                <c:pt idx="29">
                  <c:v>2.0</c:v>
                </c:pt>
                <c:pt idx="30">
                  <c:v>2.0</c:v>
                </c:pt>
                <c:pt idx="31">
                  <c:v>9.0</c:v>
                </c:pt>
                <c:pt idx="32">
                  <c:v>3.0</c:v>
                </c:pt>
                <c:pt idx="33">
                  <c:v>3.0</c:v>
                </c:pt>
                <c:pt idx="34">
                  <c:v>4.0</c:v>
                </c:pt>
                <c:pt idx="35">
                  <c:v>3.0</c:v>
                </c:pt>
                <c:pt idx="36">
                  <c:v>1.0</c:v>
                </c:pt>
                <c:pt idx="37">
                  <c:v>3.0</c:v>
                </c:pt>
                <c:pt idx="38">
                  <c:v>1.0</c:v>
                </c:pt>
                <c:pt idx="39">
                  <c:v>1.0</c:v>
                </c:pt>
                <c:pt idx="40">
                  <c:v>2.0</c:v>
                </c:pt>
                <c:pt idx="41">
                  <c:v>3.0</c:v>
                </c:pt>
                <c:pt idx="42">
                  <c:v>6.0</c:v>
                </c:pt>
                <c:pt idx="43">
                  <c:v>7.0</c:v>
                </c:pt>
                <c:pt idx="44">
                  <c:v>8.0</c:v>
                </c:pt>
                <c:pt idx="45">
                  <c:v>8.0</c:v>
                </c:pt>
                <c:pt idx="46">
                  <c:v>5.0</c:v>
                </c:pt>
                <c:pt idx="47">
                  <c:v>2.0</c:v>
                </c:pt>
                <c:pt idx="48">
                  <c:v>2.0</c:v>
                </c:pt>
                <c:pt idx="49">
                  <c:v>4.0</c:v>
                </c:pt>
                <c:pt idx="50">
                  <c:v>4.0</c:v>
                </c:pt>
                <c:pt idx="51">
                  <c:v>1.0</c:v>
                </c:pt>
                <c:pt idx="52">
                  <c:v>4.0</c:v>
                </c:pt>
                <c:pt idx="53">
                  <c:v>9.0</c:v>
                </c:pt>
                <c:pt idx="54">
                  <c:v>2.0</c:v>
                </c:pt>
                <c:pt idx="55">
                  <c:v>5.0</c:v>
                </c:pt>
                <c:pt idx="56">
                  <c:v>5.0</c:v>
                </c:pt>
                <c:pt idx="57">
                  <c:v>3.0</c:v>
                </c:pt>
                <c:pt idx="58">
                  <c:v>3.0</c:v>
                </c:pt>
                <c:pt idx="59">
                  <c:v>10.0</c:v>
                </c:pt>
                <c:pt idx="60">
                  <c:v>12.0</c:v>
                </c:pt>
                <c:pt idx="61">
                  <c:v>8.0</c:v>
                </c:pt>
                <c:pt idx="62">
                  <c:v>11.0</c:v>
                </c:pt>
                <c:pt idx="63">
                  <c:v>14.0</c:v>
                </c:pt>
                <c:pt idx="64">
                  <c:v>7.0</c:v>
                </c:pt>
                <c:pt idx="65">
                  <c:v>6.0</c:v>
                </c:pt>
                <c:pt idx="66">
                  <c:v>10.0</c:v>
                </c:pt>
                <c:pt idx="67">
                  <c:v>7.0</c:v>
                </c:pt>
                <c:pt idx="68">
                  <c:v>11.0</c:v>
                </c:pt>
                <c:pt idx="69">
                  <c:v>2.0</c:v>
                </c:pt>
                <c:pt idx="70">
                  <c:v>12.0</c:v>
                </c:pt>
                <c:pt idx="71">
                  <c:v>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0-47FB-9288-65670F71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6734792"/>
        <c:axId val="-2139687096"/>
      </c:barChart>
      <c:catAx>
        <c:axId val="213673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6870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39687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734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5.0</c:v>
                </c:pt>
                <c:pt idx="18">
                  <c:v>3.0</c:v>
                </c:pt>
                <c:pt idx="19">
                  <c:v>2.0</c:v>
                </c:pt>
                <c:pt idx="20">
                  <c:v>2.0</c:v>
                </c:pt>
                <c:pt idx="21">
                  <c:v>1.0</c:v>
                </c:pt>
                <c:pt idx="22">
                  <c:v>14.0</c:v>
                </c:pt>
                <c:pt idx="23">
                  <c:v>38.0</c:v>
                </c:pt>
                <c:pt idx="24">
                  <c:v>72.0</c:v>
                </c:pt>
                <c:pt idx="25">
                  <c:v>68.0</c:v>
                </c:pt>
                <c:pt idx="26">
                  <c:v>57.0</c:v>
                </c:pt>
                <c:pt idx="27">
                  <c:v>18.0</c:v>
                </c:pt>
                <c:pt idx="28">
                  <c:v>7.0</c:v>
                </c:pt>
                <c:pt idx="29">
                  <c:v>4.0</c:v>
                </c:pt>
                <c:pt idx="30">
                  <c:v>2.0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C8-4A79-B728-3118BB4D2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9769592"/>
        <c:axId val="-2139751288"/>
      </c:barChart>
      <c:catAx>
        <c:axId val="-2139769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75128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39751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769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0.32802</cdr:x>
      <cdr:y>0.0258</cdr:y>
    </cdr:from>
    <cdr:to>
      <cdr:x>0.7309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10046" y="86584"/>
          <a:ext cx="234594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Arctic Warbler  Phylloscopus borealis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99" totalsRowShown="0" headerRowDxfId="18" dataDxfId="17" headerRowCellStyle="Normal_data" dataCellStyle="Normal_data">
  <autoFilter ref="A1:Q299"/>
  <sortState ref="A2:Q278">
    <sortCondition ref="G2:G278"/>
  </sortState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4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83203125" style="22" customWidth="1"/>
    <col min="2" max="2" width="6" style="22" customWidth="1"/>
    <col min="3" max="3" width="18.6640625" style="22" customWidth="1"/>
    <col min="4" max="4" width="16.83203125" style="22" customWidth="1"/>
    <col min="5" max="5" width="5" style="22" customWidth="1"/>
    <col min="6" max="6" width="8.83203125" style="25" customWidth="1"/>
    <col min="7" max="8" width="8.83203125" style="29" customWidth="1"/>
    <col min="9" max="9" width="3.83203125" style="35" customWidth="1"/>
    <col min="10" max="10" width="4" style="24" customWidth="1"/>
    <col min="11" max="11" width="4.1640625" style="24" customWidth="1"/>
    <col min="12" max="12" width="4" style="33" customWidth="1"/>
    <col min="13" max="13" width="5.1640625" style="31" customWidth="1"/>
    <col min="14" max="14" width="19.1640625" style="56" customWidth="1"/>
    <col min="15" max="15" width="6" style="35" customWidth="1"/>
    <col min="16" max="16" width="6.1640625" style="22" customWidth="1"/>
    <col min="17" max="17" width="5.6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58" t="s">
        <v>91</v>
      </c>
      <c r="B1" s="58" t="s">
        <v>11</v>
      </c>
      <c r="C1" s="58" t="s">
        <v>10</v>
      </c>
      <c r="D1" s="58" t="s">
        <v>128</v>
      </c>
      <c r="E1" s="58" t="s">
        <v>8</v>
      </c>
      <c r="F1" s="59" t="s">
        <v>9</v>
      </c>
      <c r="G1" s="60" t="s">
        <v>125</v>
      </c>
      <c r="H1" s="60" t="s">
        <v>124</v>
      </c>
      <c r="I1" s="61" t="s">
        <v>126</v>
      </c>
      <c r="J1" s="62" t="s">
        <v>127</v>
      </c>
      <c r="K1" s="62" t="s">
        <v>129</v>
      </c>
      <c r="L1" s="63" t="s">
        <v>132</v>
      </c>
      <c r="M1" s="70" t="s">
        <v>130</v>
      </c>
      <c r="N1" s="71" t="s">
        <v>131</v>
      </c>
      <c r="O1" s="58" t="s">
        <v>87</v>
      </c>
      <c r="P1" s="58" t="s">
        <v>86</v>
      </c>
      <c r="Q1" s="58" t="s">
        <v>92</v>
      </c>
      <c r="R1" s="72"/>
      <c r="S1" s="72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2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6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6" t="s">
        <v>93</v>
      </c>
      <c r="DD1" s="76" t="s">
        <v>94</v>
      </c>
      <c r="DE1" s="76" t="s">
        <v>95</v>
      </c>
      <c r="DF1" s="76" t="s">
        <v>96</v>
      </c>
      <c r="DG1" s="76" t="s">
        <v>97</v>
      </c>
      <c r="DH1" s="76" t="s">
        <v>98</v>
      </c>
      <c r="DI1" s="76" t="s">
        <v>99</v>
      </c>
      <c r="DJ1" s="76" t="s">
        <v>100</v>
      </c>
      <c r="DK1" s="76" t="s">
        <v>101</v>
      </c>
      <c r="DL1" s="76" t="s">
        <v>102</v>
      </c>
      <c r="DM1" s="76" t="s">
        <v>103</v>
      </c>
      <c r="DN1" s="76" t="s">
        <v>104</v>
      </c>
      <c r="DO1" s="76" t="s">
        <v>105</v>
      </c>
      <c r="DP1" s="76" t="s">
        <v>106</v>
      </c>
      <c r="DQ1" s="76" t="s">
        <v>107</v>
      </c>
      <c r="DR1" s="76" t="s">
        <v>108</v>
      </c>
      <c r="DS1" s="76" t="s">
        <v>109</v>
      </c>
      <c r="DT1" s="76" t="s">
        <v>110</v>
      </c>
      <c r="DU1" s="76" t="s">
        <v>111</v>
      </c>
      <c r="DV1" s="76" t="s">
        <v>112</v>
      </c>
      <c r="DW1" s="76" t="s">
        <v>113</v>
      </c>
      <c r="DX1" s="76" t="s">
        <v>114</v>
      </c>
      <c r="DY1" s="76" t="s">
        <v>115</v>
      </c>
      <c r="DZ1" s="76" t="s">
        <v>116</v>
      </c>
      <c r="EA1" s="76" t="s">
        <v>117</v>
      </c>
      <c r="EB1" s="76" t="s">
        <v>118</v>
      </c>
      <c r="EC1" s="76" t="s">
        <v>119</v>
      </c>
      <c r="ED1" s="76" t="s">
        <v>120</v>
      </c>
      <c r="EE1" s="76" t="s">
        <v>121</v>
      </c>
    </row>
    <row r="2" spans="1:135" ht="11.25" customHeight="1">
      <c r="A2" s="57" t="s">
        <v>142</v>
      </c>
      <c r="B2" s="40" t="s">
        <v>78</v>
      </c>
      <c r="C2" s="40" t="s">
        <v>143</v>
      </c>
      <c r="D2" s="40"/>
      <c r="E2" s="41">
        <v>1</v>
      </c>
      <c r="F2" s="40" t="s">
        <v>139</v>
      </c>
      <c r="G2" s="66">
        <v>979</v>
      </c>
      <c r="H2" s="66"/>
      <c r="I2" s="42"/>
      <c r="J2" s="42"/>
      <c r="K2" s="42"/>
      <c r="L2" s="41">
        <v>1</v>
      </c>
      <c r="M2" s="42"/>
      <c r="N2" s="52" t="s">
        <v>144</v>
      </c>
      <c r="O2" s="20">
        <f t="shared" ref="O2:O65" si="0">IF(DAY(G2)&lt;=10,1,IF(DAY(G2)&gt;20,3,2))</f>
        <v>1</v>
      </c>
      <c r="P2" s="20">
        <f t="shared" ref="P2:P65" si="1">MONTH(G2)</f>
        <v>9</v>
      </c>
      <c r="Q2" s="20">
        <f t="shared" ref="Q2:Q65" si="2">YEAR(G2)</f>
        <v>1902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DC2" s="22" t="str">
        <f t="shared" ref="DC2:DC3" si="3">IF(Q2=1977,IF($E2=0,"",$E2),"")</f>
        <v/>
      </c>
      <c r="DD2" s="22" t="str">
        <f t="shared" ref="DD2:DD3" si="4">IF(Q2=1978,IF($E2=0,"",$E2),"")</f>
        <v/>
      </c>
      <c r="DE2" s="22" t="str">
        <f t="shared" ref="DE2:DE3" si="5">IF(Q2=1979,IF($E2=0,"",$E2),"")</f>
        <v/>
      </c>
      <c r="DF2" s="22" t="str">
        <f t="shared" ref="DF2:DF3" si="6">IF(Q2=1980,IF($E2=0,"",$E2),"")</f>
        <v/>
      </c>
      <c r="DG2" s="22" t="str">
        <f t="shared" ref="DG2:DG3" si="7">IF(Q2=1981,IF($E2=0,"",$E2),"")</f>
        <v/>
      </c>
      <c r="DH2" s="22" t="str">
        <f t="shared" ref="DH2:DH3" si="8">IF(Q2=1982,IF($E2=0,"",$E2),"")</f>
        <v/>
      </c>
      <c r="DI2" s="22" t="str">
        <f t="shared" ref="DI2:DI3" si="9">IF(Q2=1983,IF($E2=0,"",$E2),"")</f>
        <v/>
      </c>
      <c r="DJ2" s="22" t="str">
        <f t="shared" ref="DJ2:DJ3" si="10">IF(Q2=1984,IF($E2=0,"",$E2),"")</f>
        <v/>
      </c>
      <c r="DK2" s="22" t="str">
        <f t="shared" ref="DK2:DK3" si="11">IF(Q2=1985,IF($E2=0,"",$E2),"")</f>
        <v/>
      </c>
      <c r="DL2" s="22" t="str">
        <f t="shared" ref="DL2:DL3" si="12">IF(Q2=1986,IF($E2=0,"",$E2),"")</f>
        <v/>
      </c>
      <c r="DM2" s="22" t="str">
        <f t="shared" ref="DM2:DM3" si="13">IF(Q2=1987,IF($E2=0,"",$E2),"")</f>
        <v/>
      </c>
      <c r="DN2" s="22" t="str">
        <f t="shared" ref="DN2:DN3" si="14">IF(Q2=1988,IF($E2=0,"",$E2),"")</f>
        <v/>
      </c>
      <c r="DO2" s="22" t="str">
        <f t="shared" ref="DO2:DO3" si="15">IF(Q2=1989,IF($E2=0,"",$E2),"")</f>
        <v/>
      </c>
      <c r="DP2" s="22" t="str">
        <f t="shared" ref="DP2:DP3" si="16">IF(Q2=1990,IF($E2=0,"",$E2),"")</f>
        <v/>
      </c>
      <c r="DQ2" s="22" t="str">
        <f t="shared" ref="DQ2:DQ3" si="17">IF(Q2=1991,IF($E2=0,"",$E2),"")</f>
        <v/>
      </c>
      <c r="DR2" s="22" t="str">
        <f t="shared" ref="DR2:DR3" si="18">IF(Q2=1992,IF($E2=0,"",$E2),"")</f>
        <v/>
      </c>
      <c r="DS2" s="22" t="str">
        <f t="shared" ref="DS2:DS3" si="19">IF(Q2=1993,IF($E2=0,"",$E2),"")</f>
        <v/>
      </c>
      <c r="DT2" s="22" t="str">
        <f t="shared" ref="DT2:DT3" si="20">IF(Q2=1994,IF($E2=0,"",$E2),"")</f>
        <v/>
      </c>
      <c r="DU2" s="22" t="str">
        <f t="shared" ref="DU2:DU3" si="21">IF(Q2=1995,IF($E2=0,"",$E2),"")</f>
        <v/>
      </c>
      <c r="DV2" s="22" t="str">
        <f t="shared" ref="DV2:DV3" si="22">IF(Q2=1996,IF($E2=0,"",$E2),"")</f>
        <v/>
      </c>
      <c r="DW2" s="22" t="str">
        <f t="shared" ref="DW2:DW3" si="23">IF(Q2=1997,IF($E2=0,"",$E2),"")</f>
        <v/>
      </c>
      <c r="DX2" s="22" t="str">
        <f t="shared" ref="DX2:DX3" si="24">IF(Q2=1998,IF($E2=0,"",$E2),"")</f>
        <v/>
      </c>
      <c r="DY2" s="22" t="str">
        <f t="shared" ref="DY2:DY3" si="25">IF(Q2=1999,IF($E2=0,"",$E2),"")</f>
        <v/>
      </c>
      <c r="DZ2" s="22" t="str">
        <f t="shared" ref="DZ2:DZ3" si="26">IF(Q2=2000,IF($E2=0,"",$E2),"")</f>
        <v/>
      </c>
      <c r="EA2" s="22" t="str">
        <f t="shared" ref="EA2:EA3" si="27">IF(Q2=2001,IF($E2=0,"",$E2),"")</f>
        <v/>
      </c>
      <c r="EB2" s="22" t="str">
        <f t="shared" ref="EB2:EB3" si="28">IF(Q2=2002,IF($E2=0,"",$E2),"")</f>
        <v/>
      </c>
      <c r="EC2" s="22" t="str">
        <f t="shared" ref="EC2:EC3" si="29">IF(Q2=2003,IF($E2=0,"",$E2),"")</f>
        <v/>
      </c>
      <c r="ED2" s="22" t="str">
        <f t="shared" ref="ED2:ED3" si="30">IF(Q2=2004,IF($E2=0,"",$E2),"")</f>
        <v/>
      </c>
      <c r="EE2" s="22" t="str">
        <f t="shared" ref="EE2:EE3" si="31">IF(Q2=2005,IF($E2=0,"",$E2),"")</f>
        <v/>
      </c>
    </row>
    <row r="3" spans="1:135" ht="11.25" customHeight="1">
      <c r="A3" s="40" t="s">
        <v>145</v>
      </c>
      <c r="B3" s="40" t="s">
        <v>72</v>
      </c>
      <c r="C3" s="40" t="s">
        <v>50</v>
      </c>
      <c r="D3" s="40"/>
      <c r="E3" s="41">
        <v>1</v>
      </c>
      <c r="F3" s="40" t="s">
        <v>139</v>
      </c>
      <c r="G3" s="66">
        <v>3194</v>
      </c>
      <c r="H3" s="66"/>
      <c r="I3" s="42"/>
      <c r="J3" s="42"/>
      <c r="K3" s="42"/>
      <c r="L3" s="41">
        <v>1</v>
      </c>
      <c r="M3" s="42"/>
      <c r="N3" s="52" t="s">
        <v>146</v>
      </c>
      <c r="O3" s="20">
        <f t="shared" si="0"/>
        <v>3</v>
      </c>
      <c r="P3" s="20">
        <f t="shared" si="1"/>
        <v>9</v>
      </c>
      <c r="Q3" s="20">
        <f t="shared" si="2"/>
        <v>1908</v>
      </c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DC3" s="22" t="str">
        <f t="shared" si="3"/>
        <v/>
      </c>
      <c r="DD3" s="22" t="str">
        <f t="shared" si="4"/>
        <v/>
      </c>
      <c r="DE3" s="22" t="str">
        <f t="shared" si="5"/>
        <v/>
      </c>
      <c r="DF3" s="22" t="str">
        <f t="shared" si="6"/>
        <v/>
      </c>
      <c r="DG3" s="22" t="str">
        <f t="shared" si="7"/>
        <v/>
      </c>
      <c r="DH3" s="22" t="str">
        <f t="shared" si="8"/>
        <v/>
      </c>
      <c r="DI3" s="22" t="str">
        <f t="shared" si="9"/>
        <v/>
      </c>
      <c r="DJ3" s="22" t="str">
        <f t="shared" si="10"/>
        <v/>
      </c>
      <c r="DK3" s="22" t="str">
        <f t="shared" si="11"/>
        <v/>
      </c>
      <c r="DL3" s="22" t="str">
        <f t="shared" si="12"/>
        <v/>
      </c>
      <c r="DM3" s="22" t="str">
        <f t="shared" si="13"/>
        <v/>
      </c>
      <c r="DN3" s="22" t="str">
        <f t="shared" si="14"/>
        <v/>
      </c>
      <c r="DO3" s="22" t="str">
        <f t="shared" si="15"/>
        <v/>
      </c>
      <c r="DP3" s="22" t="str">
        <f t="shared" si="16"/>
        <v/>
      </c>
      <c r="DQ3" s="22" t="str">
        <f t="shared" si="17"/>
        <v/>
      </c>
      <c r="DR3" s="22" t="str">
        <f t="shared" si="18"/>
        <v/>
      </c>
      <c r="DS3" s="22" t="str">
        <f t="shared" si="19"/>
        <v/>
      </c>
      <c r="DT3" s="22" t="str">
        <f t="shared" si="20"/>
        <v/>
      </c>
      <c r="DU3" s="22" t="str">
        <f t="shared" si="21"/>
        <v/>
      </c>
      <c r="DV3" s="22" t="str">
        <f t="shared" si="22"/>
        <v/>
      </c>
      <c r="DW3" s="22" t="str">
        <f t="shared" si="23"/>
        <v/>
      </c>
      <c r="DX3" s="22" t="str">
        <f t="shared" si="24"/>
        <v/>
      </c>
      <c r="DY3" s="22" t="str">
        <f t="shared" si="25"/>
        <v/>
      </c>
      <c r="DZ3" s="22" t="str">
        <f t="shared" si="26"/>
        <v/>
      </c>
      <c r="EA3" s="22" t="str">
        <f t="shared" si="27"/>
        <v/>
      </c>
      <c r="EB3" s="22" t="str">
        <f t="shared" si="28"/>
        <v/>
      </c>
      <c r="EC3" s="22" t="str">
        <f t="shared" si="29"/>
        <v/>
      </c>
      <c r="ED3" s="22" t="str">
        <f t="shared" si="30"/>
        <v/>
      </c>
      <c r="EE3" s="22" t="str">
        <f t="shared" si="31"/>
        <v/>
      </c>
    </row>
    <row r="4" spans="1:135" ht="11.25" customHeight="1">
      <c r="A4" s="40" t="s">
        <v>145</v>
      </c>
      <c r="B4" s="40" t="s">
        <v>72</v>
      </c>
      <c r="C4" s="40" t="s">
        <v>50</v>
      </c>
      <c r="D4" s="40"/>
      <c r="E4" s="41">
        <v>1</v>
      </c>
      <c r="F4" s="40" t="s">
        <v>147</v>
      </c>
      <c r="G4" s="66">
        <v>5040</v>
      </c>
      <c r="H4" s="66"/>
      <c r="I4" s="42"/>
      <c r="J4" s="42"/>
      <c r="K4" s="42"/>
      <c r="L4" s="41">
        <v>1</v>
      </c>
      <c r="M4" s="42"/>
      <c r="N4" s="52" t="s">
        <v>148</v>
      </c>
      <c r="O4" s="20">
        <f t="shared" si="0"/>
        <v>2</v>
      </c>
      <c r="P4" s="20">
        <f t="shared" si="1"/>
        <v>10</v>
      </c>
      <c r="Q4" s="20">
        <f t="shared" si="2"/>
        <v>1913</v>
      </c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DC4" s="22" t="str">
        <f t="shared" ref="DC4:DC34" si="32">IF(Q5=1977,IF($E5=0,"",$E5),"")</f>
        <v/>
      </c>
      <c r="DD4" s="22" t="str">
        <f t="shared" ref="DD4:DD34" si="33">IF(Q5=1978,IF($E5=0,"",$E5),"")</f>
        <v/>
      </c>
      <c r="DE4" s="22" t="str">
        <f t="shared" ref="DE4:DE34" si="34">IF(Q5=1979,IF($E5=0,"",$E5),"")</f>
        <v/>
      </c>
      <c r="DF4" s="22" t="str">
        <f t="shared" ref="DF4:DF34" si="35">IF(Q5=1980,IF($E5=0,"",$E5),"")</f>
        <v/>
      </c>
      <c r="DG4" s="22" t="str">
        <f t="shared" ref="DG4:DG34" si="36">IF(Q5=1981,IF($E5=0,"",$E5),"")</f>
        <v/>
      </c>
      <c r="DH4" s="22" t="str">
        <f t="shared" ref="DH4:DH34" si="37">IF(Q5=1982,IF($E5=0,"",$E5),"")</f>
        <v/>
      </c>
      <c r="DI4" s="22" t="str">
        <f t="shared" ref="DI4:DI34" si="38">IF(Q5=1983,IF($E5=0,"",$E5),"")</f>
        <v/>
      </c>
      <c r="DJ4" s="22" t="str">
        <f t="shared" ref="DJ4:DJ34" si="39">IF(Q5=1984,IF($E5=0,"",$E5),"")</f>
        <v/>
      </c>
      <c r="DK4" s="22" t="str">
        <f t="shared" ref="DK4:DK34" si="40">IF(Q5=1985,IF($E5=0,"",$E5),"")</f>
        <v/>
      </c>
      <c r="DL4" s="22" t="str">
        <f t="shared" ref="DL4:DL34" si="41">IF(Q5=1986,IF($E5=0,"",$E5),"")</f>
        <v/>
      </c>
      <c r="DM4" s="22" t="str">
        <f t="shared" ref="DM4:DM34" si="42">IF(Q5=1987,IF($E5=0,"",$E5),"")</f>
        <v/>
      </c>
      <c r="DN4" s="22" t="str">
        <f t="shared" ref="DN4:DN34" si="43">IF(Q5=1988,IF($E5=0,"",$E5),"")</f>
        <v/>
      </c>
      <c r="DO4" s="22" t="str">
        <f t="shared" ref="DO4:DO34" si="44">IF(Q5=1989,IF($E5=0,"",$E5),"")</f>
        <v/>
      </c>
      <c r="DP4" s="22" t="str">
        <f t="shared" ref="DP4:DP34" si="45">IF(Q5=1990,IF($E5=0,"",$E5),"")</f>
        <v/>
      </c>
      <c r="DQ4" s="22" t="str">
        <f t="shared" ref="DQ4:DQ34" si="46">IF(Q5=1991,IF($E5=0,"",$E5),"")</f>
        <v/>
      </c>
      <c r="DR4" s="22" t="str">
        <f t="shared" ref="DR4:DR34" si="47">IF(Q5=1992,IF($E5=0,"",$E5),"")</f>
        <v/>
      </c>
      <c r="DS4" s="22" t="str">
        <f t="shared" ref="DS4:DS34" si="48">IF(Q5=1993,IF($E5=0,"",$E5),"")</f>
        <v/>
      </c>
      <c r="DT4" s="22" t="str">
        <f t="shared" ref="DT4:DT34" si="49">IF(Q5=1994,IF($E5=0,"",$E5),"")</f>
        <v/>
      </c>
      <c r="DU4" s="22" t="str">
        <f t="shared" ref="DU4:DU34" si="50">IF(Q5=1995,IF($E5=0,"",$E5),"")</f>
        <v/>
      </c>
      <c r="DV4" s="22" t="str">
        <f t="shared" ref="DV4:DV34" si="51">IF(Q5=1996,IF($E5=0,"",$E5),"")</f>
        <v/>
      </c>
      <c r="DW4" s="22" t="str">
        <f t="shared" ref="DW4:DW34" si="52">IF(Q5=1997,IF($E5=0,"",$E5),"")</f>
        <v/>
      </c>
      <c r="DX4" s="22" t="str">
        <f t="shared" ref="DX4:DX34" si="53">IF(Q5=1998,IF($E5=0,"",$E5),"")</f>
        <v/>
      </c>
      <c r="DY4" s="22" t="str">
        <f t="shared" ref="DY4:DY34" si="54">IF(Q5=1999,IF($E5=0,"",$E5),"")</f>
        <v/>
      </c>
      <c r="DZ4" s="22" t="str">
        <f t="shared" ref="DZ4:DZ34" si="55">IF(Q5=2000,IF($E5=0,"",$E5),"")</f>
        <v/>
      </c>
      <c r="EA4" s="22" t="str">
        <f t="shared" ref="EA4:EA34" si="56">IF(Q5=2001,IF($E5=0,"",$E5),"")</f>
        <v/>
      </c>
      <c r="EB4" s="22" t="str">
        <f t="shared" ref="EB4:EB34" si="57">IF(Q5=2002,IF($E5=0,"",$E5),"")</f>
        <v/>
      </c>
      <c r="EC4" s="22" t="str">
        <f t="shared" ref="EC4:EC34" si="58">IF(Q5=2003,IF($E5=0,"",$E5),"")</f>
        <v/>
      </c>
      <c r="ED4" s="22" t="str">
        <f t="shared" ref="ED4:ED34" si="59">IF(Q5=2004,IF($E5=0,"",$E5),"")</f>
        <v/>
      </c>
      <c r="EE4" s="22" t="str">
        <f t="shared" ref="EE4:EE34" si="60">IF(Q5=2005,IF($E5=0,"",$E5),"")</f>
        <v/>
      </c>
    </row>
    <row r="5" spans="1:135" ht="11.25" customHeight="1">
      <c r="A5" s="40" t="s">
        <v>145</v>
      </c>
      <c r="B5" s="40" t="s">
        <v>72</v>
      </c>
      <c r="C5" s="40" t="s">
        <v>50</v>
      </c>
      <c r="D5" s="40"/>
      <c r="E5" s="41">
        <v>1</v>
      </c>
      <c r="F5" s="40" t="s">
        <v>147</v>
      </c>
      <c r="G5" s="66">
        <v>8306</v>
      </c>
      <c r="H5" s="66"/>
      <c r="I5" s="42"/>
      <c r="J5" s="42"/>
      <c r="K5" s="42"/>
      <c r="L5" s="41">
        <v>1</v>
      </c>
      <c r="M5" s="42"/>
      <c r="N5" s="52" t="s">
        <v>149</v>
      </c>
      <c r="O5" s="20">
        <f t="shared" si="0"/>
        <v>3</v>
      </c>
      <c r="P5" s="20">
        <f t="shared" si="1"/>
        <v>9</v>
      </c>
      <c r="Q5" s="20">
        <f t="shared" si="2"/>
        <v>1922</v>
      </c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DC5" s="22" t="str">
        <f t="shared" si="32"/>
        <v/>
      </c>
      <c r="DD5" s="22" t="str">
        <f t="shared" si="33"/>
        <v/>
      </c>
      <c r="DE5" s="22" t="str">
        <f t="shared" si="34"/>
        <v/>
      </c>
      <c r="DF5" s="22" t="str">
        <f t="shared" si="35"/>
        <v/>
      </c>
      <c r="DG5" s="22" t="str">
        <f t="shared" si="36"/>
        <v/>
      </c>
      <c r="DH5" s="22" t="str">
        <f t="shared" si="37"/>
        <v/>
      </c>
      <c r="DI5" s="22" t="str">
        <f t="shared" si="38"/>
        <v/>
      </c>
      <c r="DJ5" s="22" t="str">
        <f t="shared" si="39"/>
        <v/>
      </c>
      <c r="DK5" s="22" t="str">
        <f t="shared" si="40"/>
        <v/>
      </c>
      <c r="DL5" s="22" t="str">
        <f t="shared" si="41"/>
        <v/>
      </c>
      <c r="DM5" s="22" t="str">
        <f t="shared" si="42"/>
        <v/>
      </c>
      <c r="DN5" s="22" t="str">
        <f t="shared" si="43"/>
        <v/>
      </c>
      <c r="DO5" s="22" t="str">
        <f t="shared" si="44"/>
        <v/>
      </c>
      <c r="DP5" s="22" t="str">
        <f t="shared" si="45"/>
        <v/>
      </c>
      <c r="DQ5" s="22" t="str">
        <f t="shared" si="46"/>
        <v/>
      </c>
      <c r="DR5" s="22" t="str">
        <f t="shared" si="47"/>
        <v/>
      </c>
      <c r="DS5" s="22" t="str">
        <f t="shared" si="48"/>
        <v/>
      </c>
      <c r="DT5" s="22" t="str">
        <f t="shared" si="49"/>
        <v/>
      </c>
      <c r="DU5" s="22" t="str">
        <f t="shared" si="50"/>
        <v/>
      </c>
      <c r="DV5" s="22" t="str">
        <f t="shared" si="51"/>
        <v/>
      </c>
      <c r="DW5" s="22" t="str">
        <f t="shared" si="52"/>
        <v/>
      </c>
      <c r="DX5" s="22" t="str">
        <f t="shared" si="53"/>
        <v/>
      </c>
      <c r="DY5" s="22" t="str">
        <f t="shared" si="54"/>
        <v/>
      </c>
      <c r="DZ5" s="22" t="str">
        <f t="shared" si="55"/>
        <v/>
      </c>
      <c r="EA5" s="22" t="str">
        <f t="shared" si="56"/>
        <v/>
      </c>
      <c r="EB5" s="22" t="str">
        <f t="shared" si="57"/>
        <v/>
      </c>
      <c r="EC5" s="22" t="str">
        <f t="shared" si="58"/>
        <v/>
      </c>
      <c r="ED5" s="22" t="str">
        <f t="shared" si="59"/>
        <v/>
      </c>
      <c r="EE5" s="22" t="str">
        <f t="shared" si="60"/>
        <v/>
      </c>
    </row>
    <row r="6" spans="1:135" ht="11.25" customHeight="1">
      <c r="A6" s="40" t="s">
        <v>145</v>
      </c>
      <c r="B6" s="40" t="s">
        <v>72</v>
      </c>
      <c r="C6" s="40" t="s">
        <v>50</v>
      </c>
      <c r="D6" s="40"/>
      <c r="E6" s="41">
        <v>1</v>
      </c>
      <c r="F6" s="40" t="s">
        <v>139</v>
      </c>
      <c r="G6" s="66">
        <v>9767</v>
      </c>
      <c r="H6" s="66"/>
      <c r="I6" s="42"/>
      <c r="J6" s="42"/>
      <c r="K6" s="42"/>
      <c r="L6" s="41">
        <v>1</v>
      </c>
      <c r="M6" s="42"/>
      <c r="N6" s="52" t="s">
        <v>150</v>
      </c>
      <c r="O6" s="20">
        <f t="shared" si="0"/>
        <v>3</v>
      </c>
      <c r="P6" s="20">
        <f t="shared" si="1"/>
        <v>9</v>
      </c>
      <c r="Q6" s="20">
        <f t="shared" si="2"/>
        <v>1926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DC6" s="22" t="str">
        <f t="shared" si="32"/>
        <v/>
      </c>
      <c r="DD6" s="22" t="str">
        <f t="shared" si="33"/>
        <v/>
      </c>
      <c r="DE6" s="22" t="str">
        <f t="shared" si="34"/>
        <v/>
      </c>
      <c r="DF6" s="22" t="str">
        <f t="shared" si="35"/>
        <v/>
      </c>
      <c r="DG6" s="22" t="str">
        <f t="shared" si="36"/>
        <v/>
      </c>
      <c r="DH6" s="22" t="str">
        <f t="shared" si="37"/>
        <v/>
      </c>
      <c r="DI6" s="22" t="str">
        <f t="shared" si="38"/>
        <v/>
      </c>
      <c r="DJ6" s="22" t="str">
        <f t="shared" si="39"/>
        <v/>
      </c>
      <c r="DK6" s="22" t="str">
        <f t="shared" si="40"/>
        <v/>
      </c>
      <c r="DL6" s="22" t="str">
        <f t="shared" si="41"/>
        <v/>
      </c>
      <c r="DM6" s="22" t="str">
        <f t="shared" si="42"/>
        <v/>
      </c>
      <c r="DN6" s="22" t="str">
        <f t="shared" si="43"/>
        <v/>
      </c>
      <c r="DO6" s="22" t="str">
        <f t="shared" si="44"/>
        <v/>
      </c>
      <c r="DP6" s="22" t="str">
        <f t="shared" si="45"/>
        <v/>
      </c>
      <c r="DQ6" s="22" t="str">
        <f t="shared" si="46"/>
        <v/>
      </c>
      <c r="DR6" s="22" t="str">
        <f t="shared" si="47"/>
        <v/>
      </c>
      <c r="DS6" s="22" t="str">
        <f t="shared" si="48"/>
        <v/>
      </c>
      <c r="DT6" s="22" t="str">
        <f t="shared" si="49"/>
        <v/>
      </c>
      <c r="DU6" s="22" t="str">
        <f t="shared" si="50"/>
        <v/>
      </c>
      <c r="DV6" s="22" t="str">
        <f t="shared" si="51"/>
        <v/>
      </c>
      <c r="DW6" s="22" t="str">
        <f t="shared" si="52"/>
        <v/>
      </c>
      <c r="DX6" s="22" t="str">
        <f t="shared" si="53"/>
        <v/>
      </c>
      <c r="DY6" s="22" t="str">
        <f t="shared" si="54"/>
        <v/>
      </c>
      <c r="DZ6" s="22" t="str">
        <f t="shared" si="55"/>
        <v/>
      </c>
      <c r="EA6" s="22" t="str">
        <f t="shared" si="56"/>
        <v/>
      </c>
      <c r="EB6" s="22" t="str">
        <f t="shared" si="57"/>
        <v/>
      </c>
      <c r="EC6" s="22" t="str">
        <f t="shared" si="58"/>
        <v/>
      </c>
      <c r="ED6" s="22" t="str">
        <f t="shared" si="59"/>
        <v/>
      </c>
      <c r="EE6" s="22" t="str">
        <f t="shared" si="60"/>
        <v/>
      </c>
    </row>
    <row r="7" spans="1:135" ht="11.25" customHeight="1">
      <c r="A7" s="40" t="s">
        <v>145</v>
      </c>
      <c r="B7" s="40" t="s">
        <v>72</v>
      </c>
      <c r="C7" s="40" t="s">
        <v>50</v>
      </c>
      <c r="D7" s="40"/>
      <c r="E7" s="41">
        <v>1</v>
      </c>
      <c r="F7" s="40" t="s">
        <v>139</v>
      </c>
      <c r="G7" s="66">
        <v>10439</v>
      </c>
      <c r="H7" s="66"/>
      <c r="I7" s="42"/>
      <c r="J7" s="42"/>
      <c r="K7" s="42"/>
      <c r="L7" s="41">
        <v>1</v>
      </c>
      <c r="M7" s="42"/>
      <c r="N7" s="52" t="s">
        <v>151</v>
      </c>
      <c r="O7" s="20">
        <f t="shared" si="0"/>
        <v>3</v>
      </c>
      <c r="P7" s="20">
        <f t="shared" si="1"/>
        <v>7</v>
      </c>
      <c r="Q7" s="20">
        <f t="shared" si="2"/>
        <v>1928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DC7" s="22" t="str">
        <f t="shared" si="32"/>
        <v/>
      </c>
      <c r="DD7" s="22" t="str">
        <f t="shared" si="33"/>
        <v/>
      </c>
      <c r="DE7" s="22" t="str">
        <f t="shared" si="34"/>
        <v/>
      </c>
      <c r="DF7" s="22" t="str">
        <f t="shared" si="35"/>
        <v/>
      </c>
      <c r="DG7" s="22" t="str">
        <f t="shared" si="36"/>
        <v/>
      </c>
      <c r="DH7" s="22" t="str">
        <f t="shared" si="37"/>
        <v/>
      </c>
      <c r="DI7" s="22" t="str">
        <f t="shared" si="38"/>
        <v/>
      </c>
      <c r="DJ7" s="22" t="str">
        <f t="shared" si="39"/>
        <v/>
      </c>
      <c r="DK7" s="22" t="str">
        <f t="shared" si="40"/>
        <v/>
      </c>
      <c r="DL7" s="22" t="str">
        <f t="shared" si="41"/>
        <v/>
      </c>
      <c r="DM7" s="22" t="str">
        <f t="shared" si="42"/>
        <v/>
      </c>
      <c r="DN7" s="22" t="str">
        <f t="shared" si="43"/>
        <v/>
      </c>
      <c r="DO7" s="22" t="str">
        <f t="shared" si="44"/>
        <v/>
      </c>
      <c r="DP7" s="22" t="str">
        <f t="shared" si="45"/>
        <v/>
      </c>
      <c r="DQ7" s="22" t="str">
        <f t="shared" si="46"/>
        <v/>
      </c>
      <c r="DR7" s="22" t="str">
        <f t="shared" si="47"/>
        <v/>
      </c>
      <c r="DS7" s="22" t="str">
        <f t="shared" si="48"/>
        <v/>
      </c>
      <c r="DT7" s="22" t="str">
        <f t="shared" si="49"/>
        <v/>
      </c>
      <c r="DU7" s="22" t="str">
        <f t="shared" si="50"/>
        <v/>
      </c>
      <c r="DV7" s="22" t="str">
        <f t="shared" si="51"/>
        <v/>
      </c>
      <c r="DW7" s="22" t="str">
        <f t="shared" si="52"/>
        <v/>
      </c>
      <c r="DX7" s="22" t="str">
        <f t="shared" si="53"/>
        <v/>
      </c>
      <c r="DY7" s="22" t="str">
        <f t="shared" si="54"/>
        <v/>
      </c>
      <c r="DZ7" s="22" t="str">
        <f t="shared" si="55"/>
        <v/>
      </c>
      <c r="EA7" s="22" t="str">
        <f t="shared" si="56"/>
        <v/>
      </c>
      <c r="EB7" s="22" t="str">
        <f t="shared" si="57"/>
        <v/>
      </c>
      <c r="EC7" s="22" t="str">
        <f t="shared" si="58"/>
        <v/>
      </c>
      <c r="ED7" s="22" t="str">
        <f t="shared" si="59"/>
        <v/>
      </c>
      <c r="EE7" s="22" t="str">
        <f t="shared" si="60"/>
        <v/>
      </c>
    </row>
    <row r="8" spans="1:135" ht="11.25" customHeight="1">
      <c r="A8" s="40" t="s">
        <v>145</v>
      </c>
      <c r="B8" s="40" t="s">
        <v>72</v>
      </c>
      <c r="C8" s="40" t="s">
        <v>50</v>
      </c>
      <c r="D8" s="40"/>
      <c r="E8" s="41">
        <v>1</v>
      </c>
      <c r="F8" s="40" t="s">
        <v>139</v>
      </c>
      <c r="G8" s="66">
        <v>11216</v>
      </c>
      <c r="H8" s="66"/>
      <c r="I8" s="42"/>
      <c r="J8" s="42"/>
      <c r="K8" s="42"/>
      <c r="L8" s="41">
        <v>1</v>
      </c>
      <c r="M8" s="42"/>
      <c r="N8" s="52" t="s">
        <v>152</v>
      </c>
      <c r="O8" s="20">
        <f t="shared" si="0"/>
        <v>2</v>
      </c>
      <c r="P8" s="20">
        <f t="shared" si="1"/>
        <v>9</v>
      </c>
      <c r="Q8" s="20">
        <f t="shared" si="2"/>
        <v>1930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DC8" s="22" t="str">
        <f t="shared" si="32"/>
        <v/>
      </c>
      <c r="DD8" s="22" t="str">
        <f t="shared" si="33"/>
        <v/>
      </c>
      <c r="DE8" s="22" t="str">
        <f t="shared" si="34"/>
        <v/>
      </c>
      <c r="DF8" s="22" t="str">
        <f t="shared" si="35"/>
        <v/>
      </c>
      <c r="DG8" s="22" t="str">
        <f t="shared" si="36"/>
        <v/>
      </c>
      <c r="DH8" s="22" t="str">
        <f t="shared" si="37"/>
        <v/>
      </c>
      <c r="DI8" s="22" t="str">
        <f t="shared" si="38"/>
        <v/>
      </c>
      <c r="DJ8" s="22" t="str">
        <f t="shared" si="39"/>
        <v/>
      </c>
      <c r="DK8" s="22" t="str">
        <f t="shared" si="40"/>
        <v/>
      </c>
      <c r="DL8" s="22" t="str">
        <f t="shared" si="41"/>
        <v/>
      </c>
      <c r="DM8" s="22" t="str">
        <f t="shared" si="42"/>
        <v/>
      </c>
      <c r="DN8" s="22" t="str">
        <f t="shared" si="43"/>
        <v/>
      </c>
      <c r="DO8" s="22" t="str">
        <f t="shared" si="44"/>
        <v/>
      </c>
      <c r="DP8" s="22" t="str">
        <f t="shared" si="45"/>
        <v/>
      </c>
      <c r="DQ8" s="22" t="str">
        <f t="shared" si="46"/>
        <v/>
      </c>
      <c r="DR8" s="22" t="str">
        <f t="shared" si="47"/>
        <v/>
      </c>
      <c r="DS8" s="22" t="str">
        <f t="shared" si="48"/>
        <v/>
      </c>
      <c r="DT8" s="22" t="str">
        <f t="shared" si="49"/>
        <v/>
      </c>
      <c r="DU8" s="22" t="str">
        <f t="shared" si="50"/>
        <v/>
      </c>
      <c r="DV8" s="22" t="str">
        <f t="shared" si="51"/>
        <v/>
      </c>
      <c r="DW8" s="22" t="str">
        <f t="shared" si="52"/>
        <v/>
      </c>
      <c r="DX8" s="22" t="str">
        <f t="shared" si="53"/>
        <v/>
      </c>
      <c r="DY8" s="22" t="str">
        <f t="shared" si="54"/>
        <v/>
      </c>
      <c r="DZ8" s="22" t="str">
        <f t="shared" si="55"/>
        <v/>
      </c>
      <c r="EA8" s="22" t="str">
        <f t="shared" si="56"/>
        <v/>
      </c>
      <c r="EB8" s="22" t="str">
        <f t="shared" si="57"/>
        <v/>
      </c>
      <c r="EC8" s="22" t="str">
        <f t="shared" si="58"/>
        <v/>
      </c>
      <c r="ED8" s="22" t="str">
        <f t="shared" si="59"/>
        <v/>
      </c>
      <c r="EE8" s="22" t="str">
        <f t="shared" si="60"/>
        <v/>
      </c>
    </row>
    <row r="9" spans="1:135" ht="11.25" customHeight="1">
      <c r="A9" s="40" t="s">
        <v>145</v>
      </c>
      <c r="B9" s="40" t="s">
        <v>72</v>
      </c>
      <c r="C9" s="40" t="s">
        <v>50</v>
      </c>
      <c r="D9" s="40"/>
      <c r="E9" s="41">
        <v>1</v>
      </c>
      <c r="F9" s="40" t="s">
        <v>147</v>
      </c>
      <c r="G9" s="66">
        <v>11597</v>
      </c>
      <c r="H9" s="66"/>
      <c r="I9" s="42"/>
      <c r="J9" s="42"/>
      <c r="K9" s="42"/>
      <c r="L9" s="41">
        <v>1</v>
      </c>
      <c r="M9" s="42"/>
      <c r="N9" s="52" t="s">
        <v>153</v>
      </c>
      <c r="O9" s="20">
        <f t="shared" si="0"/>
        <v>1</v>
      </c>
      <c r="P9" s="20">
        <f t="shared" si="1"/>
        <v>10</v>
      </c>
      <c r="Q9" s="20">
        <f t="shared" si="2"/>
        <v>1931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DC9" s="22" t="str">
        <f t="shared" si="32"/>
        <v/>
      </c>
      <c r="DD9" s="22" t="str">
        <f t="shared" si="33"/>
        <v/>
      </c>
      <c r="DE9" s="22" t="str">
        <f t="shared" si="34"/>
        <v/>
      </c>
      <c r="DF9" s="22" t="str">
        <f t="shared" si="35"/>
        <v/>
      </c>
      <c r="DG9" s="22" t="str">
        <f t="shared" si="36"/>
        <v/>
      </c>
      <c r="DH9" s="22" t="str">
        <f t="shared" si="37"/>
        <v/>
      </c>
      <c r="DI9" s="22" t="str">
        <f t="shared" si="38"/>
        <v/>
      </c>
      <c r="DJ9" s="22" t="str">
        <f t="shared" si="39"/>
        <v/>
      </c>
      <c r="DK9" s="22" t="str">
        <f t="shared" si="40"/>
        <v/>
      </c>
      <c r="DL9" s="22" t="str">
        <f t="shared" si="41"/>
        <v/>
      </c>
      <c r="DM9" s="22" t="str">
        <f t="shared" si="42"/>
        <v/>
      </c>
      <c r="DN9" s="22" t="str">
        <f t="shared" si="43"/>
        <v/>
      </c>
      <c r="DO9" s="22" t="str">
        <f t="shared" si="44"/>
        <v/>
      </c>
      <c r="DP9" s="22" t="str">
        <f t="shared" si="45"/>
        <v/>
      </c>
      <c r="DQ9" s="22" t="str">
        <f t="shared" si="46"/>
        <v/>
      </c>
      <c r="DR9" s="22" t="str">
        <f t="shared" si="47"/>
        <v/>
      </c>
      <c r="DS9" s="22" t="str">
        <f t="shared" si="48"/>
        <v/>
      </c>
      <c r="DT9" s="22" t="str">
        <f t="shared" si="49"/>
        <v/>
      </c>
      <c r="DU9" s="22" t="str">
        <f t="shared" si="50"/>
        <v/>
      </c>
      <c r="DV9" s="22" t="str">
        <f t="shared" si="51"/>
        <v/>
      </c>
      <c r="DW9" s="22" t="str">
        <f t="shared" si="52"/>
        <v/>
      </c>
      <c r="DX9" s="22" t="str">
        <f t="shared" si="53"/>
        <v/>
      </c>
      <c r="DY9" s="22" t="str">
        <f t="shared" si="54"/>
        <v/>
      </c>
      <c r="DZ9" s="22" t="str">
        <f t="shared" si="55"/>
        <v/>
      </c>
      <c r="EA9" s="22" t="str">
        <f t="shared" si="56"/>
        <v/>
      </c>
      <c r="EB9" s="22" t="str">
        <f t="shared" si="57"/>
        <v/>
      </c>
      <c r="EC9" s="22" t="str">
        <f t="shared" si="58"/>
        <v/>
      </c>
      <c r="ED9" s="22" t="str">
        <f t="shared" si="59"/>
        <v/>
      </c>
      <c r="EE9" s="22" t="str">
        <f t="shared" si="60"/>
        <v/>
      </c>
    </row>
    <row r="10" spans="1:135" ht="11.25" customHeight="1">
      <c r="A10" s="40" t="s">
        <v>145</v>
      </c>
      <c r="B10" s="40" t="s">
        <v>72</v>
      </c>
      <c r="C10" s="85" t="s">
        <v>448</v>
      </c>
      <c r="D10" s="86" t="s">
        <v>50</v>
      </c>
      <c r="E10" s="87">
        <v>2</v>
      </c>
      <c r="F10" s="88" t="s">
        <v>154</v>
      </c>
      <c r="G10" s="89">
        <v>18505</v>
      </c>
      <c r="H10" s="89"/>
      <c r="I10" s="42"/>
      <c r="J10" s="42"/>
      <c r="K10" s="42"/>
      <c r="L10" s="41">
        <v>2</v>
      </c>
      <c r="M10" s="42"/>
      <c r="N10" s="52" t="s">
        <v>155</v>
      </c>
      <c r="O10" s="20">
        <f t="shared" si="0"/>
        <v>3</v>
      </c>
      <c r="P10" s="20">
        <f t="shared" si="1"/>
        <v>8</v>
      </c>
      <c r="Q10" s="20">
        <f t="shared" si="2"/>
        <v>1950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DC10" s="22" t="str">
        <f t="shared" si="32"/>
        <v/>
      </c>
      <c r="DD10" s="22" t="str">
        <f t="shared" si="33"/>
        <v/>
      </c>
      <c r="DE10" s="22" t="str">
        <f t="shared" si="34"/>
        <v/>
      </c>
      <c r="DF10" s="22" t="str">
        <f t="shared" si="35"/>
        <v/>
      </c>
      <c r="DG10" s="22" t="str">
        <f t="shared" si="36"/>
        <v/>
      </c>
      <c r="DH10" s="22" t="str">
        <f t="shared" si="37"/>
        <v/>
      </c>
      <c r="DI10" s="22" t="str">
        <f t="shared" si="38"/>
        <v/>
      </c>
      <c r="DJ10" s="22" t="str">
        <f t="shared" si="39"/>
        <v/>
      </c>
      <c r="DK10" s="22" t="str">
        <f t="shared" si="40"/>
        <v/>
      </c>
      <c r="DL10" s="22" t="str">
        <f t="shared" si="41"/>
        <v/>
      </c>
      <c r="DM10" s="22" t="str">
        <f t="shared" si="42"/>
        <v/>
      </c>
      <c r="DN10" s="22" t="str">
        <f t="shared" si="43"/>
        <v/>
      </c>
      <c r="DO10" s="22" t="str">
        <f t="shared" si="44"/>
        <v/>
      </c>
      <c r="DP10" s="22" t="str">
        <f t="shared" si="45"/>
        <v/>
      </c>
      <c r="DQ10" s="22" t="str">
        <f t="shared" si="46"/>
        <v/>
      </c>
      <c r="DR10" s="22" t="str">
        <f t="shared" si="47"/>
        <v/>
      </c>
      <c r="DS10" s="22" t="str">
        <f t="shared" si="48"/>
        <v/>
      </c>
      <c r="DT10" s="22" t="str">
        <f t="shared" si="49"/>
        <v/>
      </c>
      <c r="DU10" s="22" t="str">
        <f t="shared" si="50"/>
        <v/>
      </c>
      <c r="DV10" s="22" t="str">
        <f t="shared" si="51"/>
        <v/>
      </c>
      <c r="DW10" s="22" t="str">
        <f t="shared" si="52"/>
        <v/>
      </c>
      <c r="DX10" s="22" t="str">
        <f t="shared" si="53"/>
        <v/>
      </c>
      <c r="DY10" s="22" t="str">
        <f t="shared" si="54"/>
        <v/>
      </c>
      <c r="DZ10" s="22" t="str">
        <f t="shared" si="55"/>
        <v/>
      </c>
      <c r="EA10" s="22" t="str">
        <f t="shared" si="56"/>
        <v/>
      </c>
      <c r="EB10" s="22" t="str">
        <f t="shared" si="57"/>
        <v/>
      </c>
      <c r="EC10" s="22" t="str">
        <f t="shared" si="58"/>
        <v/>
      </c>
      <c r="ED10" s="22" t="str">
        <f t="shared" si="59"/>
        <v/>
      </c>
      <c r="EE10" s="22" t="str">
        <f t="shared" si="60"/>
        <v/>
      </c>
    </row>
    <row r="11" spans="1:135" ht="11.25" customHeight="1">
      <c r="A11" s="40" t="s">
        <v>145</v>
      </c>
      <c r="B11" s="40" t="s">
        <v>72</v>
      </c>
      <c r="C11" s="86" t="s">
        <v>449</v>
      </c>
      <c r="D11" s="86" t="s">
        <v>50</v>
      </c>
      <c r="E11" s="87">
        <v>1</v>
      </c>
      <c r="F11" s="88" t="s">
        <v>141</v>
      </c>
      <c r="G11" s="89">
        <v>18867</v>
      </c>
      <c r="H11" s="89"/>
      <c r="I11" s="42"/>
      <c r="J11" s="42"/>
      <c r="K11" s="42"/>
      <c r="L11" s="41">
        <v>1</v>
      </c>
      <c r="M11" s="42"/>
      <c r="N11" s="52" t="s">
        <v>156</v>
      </c>
      <c r="O11" s="20">
        <f t="shared" si="0"/>
        <v>3</v>
      </c>
      <c r="P11" s="20">
        <f t="shared" si="1"/>
        <v>8</v>
      </c>
      <c r="Q11" s="20">
        <f t="shared" si="2"/>
        <v>1951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DC11" s="22" t="str">
        <f t="shared" si="32"/>
        <v/>
      </c>
      <c r="DD11" s="22" t="str">
        <f t="shared" si="33"/>
        <v/>
      </c>
      <c r="DE11" s="22" t="str">
        <f t="shared" si="34"/>
        <v/>
      </c>
      <c r="DF11" s="22" t="str">
        <f t="shared" si="35"/>
        <v/>
      </c>
      <c r="DG11" s="22" t="str">
        <f t="shared" si="36"/>
        <v/>
      </c>
      <c r="DH11" s="22" t="str">
        <f t="shared" si="37"/>
        <v/>
      </c>
      <c r="DI11" s="22" t="str">
        <f t="shared" si="38"/>
        <v/>
      </c>
      <c r="DJ11" s="22" t="str">
        <f t="shared" si="39"/>
        <v/>
      </c>
      <c r="DK11" s="22" t="str">
        <f t="shared" si="40"/>
        <v/>
      </c>
      <c r="DL11" s="22" t="str">
        <f t="shared" si="41"/>
        <v/>
      </c>
      <c r="DM11" s="22" t="str">
        <f t="shared" si="42"/>
        <v/>
      </c>
      <c r="DN11" s="22" t="str">
        <f t="shared" si="43"/>
        <v/>
      </c>
      <c r="DO11" s="22" t="str">
        <f t="shared" si="44"/>
        <v/>
      </c>
      <c r="DP11" s="22" t="str">
        <f t="shared" si="45"/>
        <v/>
      </c>
      <c r="DQ11" s="22" t="str">
        <f t="shared" si="46"/>
        <v/>
      </c>
      <c r="DR11" s="22" t="str">
        <f t="shared" si="47"/>
        <v/>
      </c>
      <c r="DS11" s="22" t="str">
        <f t="shared" si="48"/>
        <v/>
      </c>
      <c r="DT11" s="22" t="str">
        <f t="shared" si="49"/>
        <v/>
      </c>
      <c r="DU11" s="22" t="str">
        <f t="shared" si="50"/>
        <v/>
      </c>
      <c r="DV11" s="22" t="str">
        <f t="shared" si="51"/>
        <v/>
      </c>
      <c r="DW11" s="22" t="str">
        <f t="shared" si="52"/>
        <v/>
      </c>
      <c r="DX11" s="22" t="str">
        <f t="shared" si="53"/>
        <v/>
      </c>
      <c r="DY11" s="22" t="str">
        <f t="shared" si="54"/>
        <v/>
      </c>
      <c r="DZ11" s="22" t="str">
        <f t="shared" si="55"/>
        <v/>
      </c>
      <c r="EA11" s="22" t="str">
        <f t="shared" si="56"/>
        <v/>
      </c>
      <c r="EB11" s="22" t="str">
        <f t="shared" si="57"/>
        <v/>
      </c>
      <c r="EC11" s="22" t="str">
        <f t="shared" si="58"/>
        <v/>
      </c>
      <c r="ED11" s="22" t="str">
        <f t="shared" si="59"/>
        <v/>
      </c>
      <c r="EE11" s="22" t="str">
        <f t="shared" si="60"/>
        <v/>
      </c>
    </row>
    <row r="12" spans="1:135" ht="11.25" customHeight="1">
      <c r="A12" s="40" t="s">
        <v>145</v>
      </c>
      <c r="B12" s="40" t="s">
        <v>72</v>
      </c>
      <c r="C12" s="86" t="s">
        <v>428</v>
      </c>
      <c r="D12" s="86" t="s">
        <v>50</v>
      </c>
      <c r="E12" s="87">
        <v>1</v>
      </c>
      <c r="F12" s="88" t="s">
        <v>157</v>
      </c>
      <c r="G12" s="89">
        <v>19969</v>
      </c>
      <c r="H12" s="89"/>
      <c r="I12" s="42"/>
      <c r="J12" s="42"/>
      <c r="K12" s="42"/>
      <c r="L12" s="41">
        <v>1</v>
      </c>
      <c r="M12" s="42"/>
      <c r="N12" s="52" t="s">
        <v>429</v>
      </c>
      <c r="O12" s="20">
        <f t="shared" si="0"/>
        <v>1</v>
      </c>
      <c r="P12" s="20">
        <f t="shared" si="1"/>
        <v>9</v>
      </c>
      <c r="Q12" s="20">
        <f t="shared" si="2"/>
        <v>1954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DC12" s="22" t="str">
        <f t="shared" si="32"/>
        <v/>
      </c>
      <c r="DD12" s="22" t="str">
        <f t="shared" si="33"/>
        <v/>
      </c>
      <c r="DE12" s="22" t="str">
        <f t="shared" si="34"/>
        <v/>
      </c>
      <c r="DF12" s="22" t="str">
        <f t="shared" si="35"/>
        <v/>
      </c>
      <c r="DG12" s="22" t="str">
        <f t="shared" si="36"/>
        <v/>
      </c>
      <c r="DH12" s="22" t="str">
        <f t="shared" si="37"/>
        <v/>
      </c>
      <c r="DI12" s="22" t="str">
        <f t="shared" si="38"/>
        <v/>
      </c>
      <c r="DJ12" s="22" t="str">
        <f t="shared" si="39"/>
        <v/>
      </c>
      <c r="DK12" s="22" t="str">
        <f t="shared" si="40"/>
        <v/>
      </c>
      <c r="DL12" s="22" t="str">
        <f t="shared" si="41"/>
        <v/>
      </c>
      <c r="DM12" s="22" t="str">
        <f t="shared" si="42"/>
        <v/>
      </c>
      <c r="DN12" s="22" t="str">
        <f t="shared" si="43"/>
        <v/>
      </c>
      <c r="DO12" s="22" t="str">
        <f t="shared" si="44"/>
        <v/>
      </c>
      <c r="DP12" s="22" t="str">
        <f t="shared" si="45"/>
        <v/>
      </c>
      <c r="DQ12" s="22" t="str">
        <f t="shared" si="46"/>
        <v/>
      </c>
      <c r="DR12" s="22" t="str">
        <f t="shared" si="47"/>
        <v/>
      </c>
      <c r="DS12" s="22" t="str">
        <f t="shared" si="48"/>
        <v/>
      </c>
      <c r="DT12" s="22" t="str">
        <f t="shared" si="49"/>
        <v/>
      </c>
      <c r="DU12" s="22" t="str">
        <f t="shared" si="50"/>
        <v/>
      </c>
      <c r="DV12" s="22" t="str">
        <f t="shared" si="51"/>
        <v/>
      </c>
      <c r="DW12" s="22" t="str">
        <f t="shared" si="52"/>
        <v/>
      </c>
      <c r="DX12" s="22" t="str">
        <f t="shared" si="53"/>
        <v/>
      </c>
      <c r="DY12" s="22" t="str">
        <f t="shared" si="54"/>
        <v/>
      </c>
      <c r="DZ12" s="22" t="str">
        <f t="shared" si="55"/>
        <v/>
      </c>
      <c r="EA12" s="22" t="str">
        <f t="shared" si="56"/>
        <v/>
      </c>
      <c r="EB12" s="22" t="str">
        <f t="shared" si="57"/>
        <v/>
      </c>
      <c r="EC12" s="22" t="str">
        <f t="shared" si="58"/>
        <v/>
      </c>
      <c r="ED12" s="22" t="str">
        <f t="shared" si="59"/>
        <v/>
      </c>
      <c r="EE12" s="22" t="str">
        <f t="shared" si="60"/>
        <v/>
      </c>
    </row>
    <row r="13" spans="1:135" ht="11.25" customHeight="1">
      <c r="A13" s="40" t="s">
        <v>145</v>
      </c>
      <c r="B13" s="40" t="s">
        <v>77</v>
      </c>
      <c r="C13" s="86" t="s">
        <v>158</v>
      </c>
      <c r="D13" s="86" t="s">
        <v>159</v>
      </c>
      <c r="E13" s="87">
        <v>1</v>
      </c>
      <c r="F13" s="88" t="s">
        <v>147</v>
      </c>
      <c r="G13" s="89">
        <v>21430</v>
      </c>
      <c r="H13" s="89"/>
      <c r="I13" s="42"/>
      <c r="J13" s="42"/>
      <c r="K13" s="42"/>
      <c r="L13" s="41">
        <v>1</v>
      </c>
      <c r="M13" s="42"/>
      <c r="N13" s="52" t="s">
        <v>160</v>
      </c>
      <c r="O13" s="20">
        <f t="shared" si="0"/>
        <v>1</v>
      </c>
      <c r="P13" s="20">
        <f t="shared" si="1"/>
        <v>9</v>
      </c>
      <c r="Q13" s="20">
        <f t="shared" si="2"/>
        <v>1958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DC13" s="22" t="str">
        <f t="shared" si="32"/>
        <v/>
      </c>
      <c r="DD13" s="22" t="str">
        <f t="shared" si="33"/>
        <v/>
      </c>
      <c r="DE13" s="22" t="str">
        <f t="shared" si="34"/>
        <v/>
      </c>
      <c r="DF13" s="22" t="str">
        <f t="shared" si="35"/>
        <v/>
      </c>
      <c r="DG13" s="22" t="str">
        <f t="shared" si="36"/>
        <v/>
      </c>
      <c r="DH13" s="22" t="str">
        <f t="shared" si="37"/>
        <v/>
      </c>
      <c r="DI13" s="22" t="str">
        <f t="shared" si="38"/>
        <v/>
      </c>
      <c r="DJ13" s="22" t="str">
        <f t="shared" si="39"/>
        <v/>
      </c>
      <c r="DK13" s="22" t="str">
        <f t="shared" si="40"/>
        <v/>
      </c>
      <c r="DL13" s="22" t="str">
        <f t="shared" si="41"/>
        <v/>
      </c>
      <c r="DM13" s="22" t="str">
        <f t="shared" si="42"/>
        <v/>
      </c>
      <c r="DN13" s="22" t="str">
        <f t="shared" si="43"/>
        <v/>
      </c>
      <c r="DO13" s="22" t="str">
        <f t="shared" si="44"/>
        <v/>
      </c>
      <c r="DP13" s="22" t="str">
        <f t="shared" si="45"/>
        <v/>
      </c>
      <c r="DQ13" s="22" t="str">
        <f t="shared" si="46"/>
        <v/>
      </c>
      <c r="DR13" s="22" t="str">
        <f t="shared" si="47"/>
        <v/>
      </c>
      <c r="DS13" s="22" t="str">
        <f t="shared" si="48"/>
        <v/>
      </c>
      <c r="DT13" s="22" t="str">
        <f t="shared" si="49"/>
        <v/>
      </c>
      <c r="DU13" s="22" t="str">
        <f t="shared" si="50"/>
        <v/>
      </c>
      <c r="DV13" s="22" t="str">
        <f t="shared" si="51"/>
        <v/>
      </c>
      <c r="DW13" s="22" t="str">
        <f t="shared" si="52"/>
        <v/>
      </c>
      <c r="DX13" s="22" t="str">
        <f t="shared" si="53"/>
        <v/>
      </c>
      <c r="DY13" s="22" t="str">
        <f t="shared" si="54"/>
        <v/>
      </c>
      <c r="DZ13" s="22" t="str">
        <f t="shared" si="55"/>
        <v/>
      </c>
      <c r="EA13" s="22" t="str">
        <f t="shared" si="56"/>
        <v/>
      </c>
      <c r="EB13" s="22" t="str">
        <f t="shared" si="57"/>
        <v/>
      </c>
      <c r="EC13" s="22" t="str">
        <f t="shared" si="58"/>
        <v/>
      </c>
      <c r="ED13" s="22" t="str">
        <f t="shared" si="59"/>
        <v/>
      </c>
      <c r="EE13" s="22" t="str">
        <f t="shared" si="60"/>
        <v/>
      </c>
    </row>
    <row r="14" spans="1:135" ht="11.25" customHeight="1">
      <c r="A14" s="40" t="s">
        <v>145</v>
      </c>
      <c r="B14" s="40" t="s">
        <v>72</v>
      </c>
      <c r="C14" s="86" t="s">
        <v>50</v>
      </c>
      <c r="D14" s="86"/>
      <c r="E14" s="87">
        <v>1</v>
      </c>
      <c r="F14" s="88" t="s">
        <v>161</v>
      </c>
      <c r="G14" s="89">
        <v>21794</v>
      </c>
      <c r="H14" s="89"/>
      <c r="I14" s="42"/>
      <c r="J14" s="42"/>
      <c r="K14" s="42"/>
      <c r="L14" s="41">
        <v>1</v>
      </c>
      <c r="M14" s="42"/>
      <c r="N14" s="52" t="s">
        <v>162</v>
      </c>
      <c r="O14" s="20">
        <f t="shared" si="0"/>
        <v>1</v>
      </c>
      <c r="P14" s="20">
        <f t="shared" si="1"/>
        <v>9</v>
      </c>
      <c r="Q14" s="20">
        <f t="shared" si="2"/>
        <v>1959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DC14" s="22" t="str">
        <f t="shared" si="32"/>
        <v/>
      </c>
      <c r="DD14" s="22" t="str">
        <f t="shared" si="33"/>
        <v/>
      </c>
      <c r="DE14" s="22" t="str">
        <f t="shared" si="34"/>
        <v/>
      </c>
      <c r="DF14" s="22" t="str">
        <f t="shared" si="35"/>
        <v/>
      </c>
      <c r="DG14" s="22" t="str">
        <f t="shared" si="36"/>
        <v/>
      </c>
      <c r="DH14" s="22" t="str">
        <f t="shared" si="37"/>
        <v/>
      </c>
      <c r="DI14" s="22" t="str">
        <f t="shared" si="38"/>
        <v/>
      </c>
      <c r="DJ14" s="22" t="str">
        <f t="shared" si="39"/>
        <v/>
      </c>
      <c r="DK14" s="22" t="str">
        <f t="shared" si="40"/>
        <v/>
      </c>
      <c r="DL14" s="22" t="str">
        <f t="shared" si="41"/>
        <v/>
      </c>
      <c r="DM14" s="22" t="str">
        <f t="shared" si="42"/>
        <v/>
      </c>
      <c r="DN14" s="22" t="str">
        <f t="shared" si="43"/>
        <v/>
      </c>
      <c r="DO14" s="22" t="str">
        <f t="shared" si="44"/>
        <v/>
      </c>
      <c r="DP14" s="22" t="str">
        <f t="shared" si="45"/>
        <v/>
      </c>
      <c r="DQ14" s="22" t="str">
        <f t="shared" si="46"/>
        <v/>
      </c>
      <c r="DR14" s="22" t="str">
        <f t="shared" si="47"/>
        <v/>
      </c>
      <c r="DS14" s="22" t="str">
        <f t="shared" si="48"/>
        <v/>
      </c>
      <c r="DT14" s="22" t="str">
        <f t="shared" si="49"/>
        <v/>
      </c>
      <c r="DU14" s="22" t="str">
        <f t="shared" si="50"/>
        <v/>
      </c>
      <c r="DV14" s="22" t="str">
        <f t="shared" si="51"/>
        <v/>
      </c>
      <c r="DW14" s="22" t="str">
        <f t="shared" si="52"/>
        <v/>
      </c>
      <c r="DX14" s="22" t="str">
        <f t="shared" si="53"/>
        <v/>
      </c>
      <c r="DY14" s="22" t="str">
        <f t="shared" si="54"/>
        <v/>
      </c>
      <c r="DZ14" s="22" t="str">
        <f t="shared" si="55"/>
        <v/>
      </c>
      <c r="EA14" s="22" t="str">
        <f t="shared" si="56"/>
        <v/>
      </c>
      <c r="EB14" s="22" t="str">
        <f t="shared" si="57"/>
        <v/>
      </c>
      <c r="EC14" s="22" t="str">
        <f t="shared" si="58"/>
        <v/>
      </c>
      <c r="ED14" s="22" t="str">
        <f t="shared" si="59"/>
        <v/>
      </c>
      <c r="EE14" s="22" t="str">
        <f t="shared" si="60"/>
        <v/>
      </c>
    </row>
    <row r="15" spans="1:135" ht="11.25" customHeight="1">
      <c r="A15" s="40" t="s">
        <v>145</v>
      </c>
      <c r="B15" s="40" t="s">
        <v>72</v>
      </c>
      <c r="C15" s="85" t="s">
        <v>379</v>
      </c>
      <c r="D15" s="86" t="s">
        <v>50</v>
      </c>
      <c r="E15" s="87">
        <v>1</v>
      </c>
      <c r="F15" s="88" t="s">
        <v>161</v>
      </c>
      <c r="G15" s="89">
        <v>21801</v>
      </c>
      <c r="H15" s="89"/>
      <c r="I15" s="42"/>
      <c r="J15" s="42"/>
      <c r="K15" s="42"/>
      <c r="L15" s="41">
        <v>1</v>
      </c>
      <c r="M15" s="42"/>
      <c r="N15" s="52" t="s">
        <v>163</v>
      </c>
      <c r="O15" s="20">
        <f t="shared" si="0"/>
        <v>1</v>
      </c>
      <c r="P15" s="20">
        <f t="shared" si="1"/>
        <v>9</v>
      </c>
      <c r="Q15" s="20">
        <f t="shared" si="2"/>
        <v>1959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DC15" s="22" t="str">
        <f t="shared" si="32"/>
        <v/>
      </c>
      <c r="DD15" s="22" t="str">
        <f t="shared" si="33"/>
        <v/>
      </c>
      <c r="DE15" s="22" t="str">
        <f t="shared" si="34"/>
        <v/>
      </c>
      <c r="DF15" s="22" t="str">
        <f t="shared" si="35"/>
        <v/>
      </c>
      <c r="DG15" s="22" t="str">
        <f t="shared" si="36"/>
        <v/>
      </c>
      <c r="DH15" s="22" t="str">
        <f t="shared" si="37"/>
        <v/>
      </c>
      <c r="DI15" s="22" t="str">
        <f t="shared" si="38"/>
        <v/>
      </c>
      <c r="DJ15" s="22" t="str">
        <f t="shared" si="39"/>
        <v/>
      </c>
      <c r="DK15" s="22" t="str">
        <f t="shared" si="40"/>
        <v/>
      </c>
      <c r="DL15" s="22" t="str">
        <f t="shared" si="41"/>
        <v/>
      </c>
      <c r="DM15" s="22" t="str">
        <f t="shared" si="42"/>
        <v/>
      </c>
      <c r="DN15" s="22" t="str">
        <f t="shared" si="43"/>
        <v/>
      </c>
      <c r="DO15" s="22" t="str">
        <f t="shared" si="44"/>
        <v/>
      </c>
      <c r="DP15" s="22" t="str">
        <f t="shared" si="45"/>
        <v/>
      </c>
      <c r="DQ15" s="22" t="str">
        <f t="shared" si="46"/>
        <v/>
      </c>
      <c r="DR15" s="22" t="str">
        <f t="shared" si="47"/>
        <v/>
      </c>
      <c r="DS15" s="22" t="str">
        <f t="shared" si="48"/>
        <v/>
      </c>
      <c r="DT15" s="22" t="str">
        <f t="shared" si="49"/>
        <v/>
      </c>
      <c r="DU15" s="22" t="str">
        <f t="shared" si="50"/>
        <v/>
      </c>
      <c r="DV15" s="22" t="str">
        <f t="shared" si="51"/>
        <v/>
      </c>
      <c r="DW15" s="22" t="str">
        <f t="shared" si="52"/>
        <v/>
      </c>
      <c r="DX15" s="22" t="str">
        <f t="shared" si="53"/>
        <v/>
      </c>
      <c r="DY15" s="22" t="str">
        <f t="shared" si="54"/>
        <v/>
      </c>
      <c r="DZ15" s="22" t="str">
        <f t="shared" si="55"/>
        <v/>
      </c>
      <c r="EA15" s="22" t="str">
        <f t="shared" si="56"/>
        <v/>
      </c>
      <c r="EB15" s="22" t="str">
        <f t="shared" si="57"/>
        <v/>
      </c>
      <c r="EC15" s="22" t="str">
        <f t="shared" si="58"/>
        <v/>
      </c>
      <c r="ED15" s="22" t="str">
        <f t="shared" si="59"/>
        <v/>
      </c>
      <c r="EE15" s="22" t="str">
        <f t="shared" si="60"/>
        <v/>
      </c>
    </row>
    <row r="16" spans="1:135" ht="11.25" customHeight="1">
      <c r="A16" s="40" t="s">
        <v>145</v>
      </c>
      <c r="B16" s="40" t="s">
        <v>72</v>
      </c>
      <c r="C16" s="86" t="s">
        <v>50</v>
      </c>
      <c r="D16" s="86"/>
      <c r="E16" s="87">
        <v>1</v>
      </c>
      <c r="F16" s="88" t="s">
        <v>161</v>
      </c>
      <c r="G16" s="89">
        <v>21810</v>
      </c>
      <c r="H16" s="89"/>
      <c r="I16" s="42"/>
      <c r="J16" s="42"/>
      <c r="K16" s="42"/>
      <c r="L16" s="41">
        <v>1</v>
      </c>
      <c r="M16" s="42"/>
      <c r="N16" s="52" t="s">
        <v>164</v>
      </c>
      <c r="O16" s="20">
        <f t="shared" si="0"/>
        <v>2</v>
      </c>
      <c r="P16" s="20">
        <f t="shared" si="1"/>
        <v>9</v>
      </c>
      <c r="Q16" s="20">
        <f t="shared" si="2"/>
        <v>1959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DC16" s="22" t="str">
        <f t="shared" si="32"/>
        <v/>
      </c>
      <c r="DD16" s="22" t="str">
        <f t="shared" si="33"/>
        <v/>
      </c>
      <c r="DE16" s="22" t="str">
        <f t="shared" si="34"/>
        <v/>
      </c>
      <c r="DF16" s="22" t="str">
        <f t="shared" si="35"/>
        <v/>
      </c>
      <c r="DG16" s="22" t="str">
        <f t="shared" si="36"/>
        <v/>
      </c>
      <c r="DH16" s="22" t="str">
        <f t="shared" si="37"/>
        <v/>
      </c>
      <c r="DI16" s="22" t="str">
        <f t="shared" si="38"/>
        <v/>
      </c>
      <c r="DJ16" s="22" t="str">
        <f t="shared" si="39"/>
        <v/>
      </c>
      <c r="DK16" s="22" t="str">
        <f t="shared" si="40"/>
        <v/>
      </c>
      <c r="DL16" s="22" t="str">
        <f t="shared" si="41"/>
        <v/>
      </c>
      <c r="DM16" s="22" t="str">
        <f t="shared" si="42"/>
        <v/>
      </c>
      <c r="DN16" s="22" t="str">
        <f t="shared" si="43"/>
        <v/>
      </c>
      <c r="DO16" s="22" t="str">
        <f t="shared" si="44"/>
        <v/>
      </c>
      <c r="DP16" s="22" t="str">
        <f t="shared" si="45"/>
        <v/>
      </c>
      <c r="DQ16" s="22" t="str">
        <f t="shared" si="46"/>
        <v/>
      </c>
      <c r="DR16" s="22" t="str">
        <f t="shared" si="47"/>
        <v/>
      </c>
      <c r="DS16" s="22" t="str">
        <f t="shared" si="48"/>
        <v/>
      </c>
      <c r="DT16" s="22" t="str">
        <f t="shared" si="49"/>
        <v/>
      </c>
      <c r="DU16" s="22" t="str">
        <f t="shared" si="50"/>
        <v/>
      </c>
      <c r="DV16" s="22" t="str">
        <f t="shared" si="51"/>
        <v/>
      </c>
      <c r="DW16" s="22" t="str">
        <f t="shared" si="52"/>
        <v/>
      </c>
      <c r="DX16" s="22" t="str">
        <f t="shared" si="53"/>
        <v/>
      </c>
      <c r="DY16" s="22" t="str">
        <f t="shared" si="54"/>
        <v/>
      </c>
      <c r="DZ16" s="22" t="str">
        <f t="shared" si="55"/>
        <v/>
      </c>
      <c r="EA16" s="22" t="str">
        <f t="shared" si="56"/>
        <v/>
      </c>
      <c r="EB16" s="22" t="str">
        <f t="shared" si="57"/>
        <v/>
      </c>
      <c r="EC16" s="22" t="str">
        <f t="shared" si="58"/>
        <v/>
      </c>
      <c r="ED16" s="22" t="str">
        <f t="shared" si="59"/>
        <v/>
      </c>
      <c r="EE16" s="22" t="str">
        <f t="shared" si="60"/>
        <v/>
      </c>
    </row>
    <row r="17" spans="1:135" ht="11.25" customHeight="1">
      <c r="A17" s="40" t="s">
        <v>145</v>
      </c>
      <c r="B17" s="40" t="s">
        <v>72</v>
      </c>
      <c r="C17" s="86" t="s">
        <v>450</v>
      </c>
      <c r="D17" s="86" t="s">
        <v>50</v>
      </c>
      <c r="E17" s="87">
        <v>1</v>
      </c>
      <c r="F17" s="88" t="s">
        <v>147</v>
      </c>
      <c r="G17" s="89">
        <v>22180</v>
      </c>
      <c r="H17" s="89"/>
      <c r="I17" s="42"/>
      <c r="J17" s="42"/>
      <c r="K17" s="42"/>
      <c r="L17" s="41">
        <v>1</v>
      </c>
      <c r="M17" s="42"/>
      <c r="N17" s="52" t="s">
        <v>165</v>
      </c>
      <c r="O17" s="20">
        <f t="shared" si="0"/>
        <v>3</v>
      </c>
      <c r="P17" s="20">
        <f t="shared" si="1"/>
        <v>9</v>
      </c>
      <c r="Q17" s="20">
        <f t="shared" si="2"/>
        <v>1960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DC17" s="22" t="str">
        <f t="shared" si="32"/>
        <v/>
      </c>
      <c r="DD17" s="22" t="str">
        <f t="shared" si="33"/>
        <v/>
      </c>
      <c r="DE17" s="22" t="str">
        <f t="shared" si="34"/>
        <v/>
      </c>
      <c r="DF17" s="22" t="str">
        <f t="shared" si="35"/>
        <v/>
      </c>
      <c r="DG17" s="22" t="str">
        <f t="shared" si="36"/>
        <v/>
      </c>
      <c r="DH17" s="22" t="str">
        <f t="shared" si="37"/>
        <v/>
      </c>
      <c r="DI17" s="22" t="str">
        <f t="shared" si="38"/>
        <v/>
      </c>
      <c r="DJ17" s="22" t="str">
        <f t="shared" si="39"/>
        <v/>
      </c>
      <c r="DK17" s="22" t="str">
        <f t="shared" si="40"/>
        <v/>
      </c>
      <c r="DL17" s="22" t="str">
        <f t="shared" si="41"/>
        <v/>
      </c>
      <c r="DM17" s="22" t="str">
        <f t="shared" si="42"/>
        <v/>
      </c>
      <c r="DN17" s="22" t="str">
        <f t="shared" si="43"/>
        <v/>
      </c>
      <c r="DO17" s="22" t="str">
        <f t="shared" si="44"/>
        <v/>
      </c>
      <c r="DP17" s="22" t="str">
        <f t="shared" si="45"/>
        <v/>
      </c>
      <c r="DQ17" s="22" t="str">
        <f t="shared" si="46"/>
        <v/>
      </c>
      <c r="DR17" s="22" t="str">
        <f t="shared" si="47"/>
        <v/>
      </c>
      <c r="DS17" s="22" t="str">
        <f t="shared" si="48"/>
        <v/>
      </c>
      <c r="DT17" s="22" t="str">
        <f t="shared" si="49"/>
        <v/>
      </c>
      <c r="DU17" s="22" t="str">
        <f t="shared" si="50"/>
        <v/>
      </c>
      <c r="DV17" s="22" t="str">
        <f t="shared" si="51"/>
        <v/>
      </c>
      <c r="DW17" s="22" t="str">
        <f t="shared" si="52"/>
        <v/>
      </c>
      <c r="DX17" s="22" t="str">
        <f t="shared" si="53"/>
        <v/>
      </c>
      <c r="DY17" s="22" t="str">
        <f t="shared" si="54"/>
        <v/>
      </c>
      <c r="DZ17" s="22" t="str">
        <f t="shared" si="55"/>
        <v/>
      </c>
      <c r="EA17" s="22" t="str">
        <f t="shared" si="56"/>
        <v/>
      </c>
      <c r="EB17" s="22" t="str">
        <f t="shared" si="57"/>
        <v/>
      </c>
      <c r="EC17" s="22" t="str">
        <f t="shared" si="58"/>
        <v/>
      </c>
      <c r="ED17" s="22" t="str">
        <f t="shared" si="59"/>
        <v/>
      </c>
      <c r="EE17" s="22" t="str">
        <f t="shared" si="60"/>
        <v/>
      </c>
    </row>
    <row r="18" spans="1:135" ht="11.25" customHeight="1">
      <c r="A18" s="40" t="s">
        <v>145</v>
      </c>
      <c r="B18" s="40" t="s">
        <v>74</v>
      </c>
      <c r="C18" s="86" t="s">
        <v>51</v>
      </c>
      <c r="D18" s="86"/>
      <c r="E18" s="87">
        <v>1</v>
      </c>
      <c r="F18" s="88" t="s">
        <v>147</v>
      </c>
      <c r="G18" s="89">
        <v>22529</v>
      </c>
      <c r="H18" s="89">
        <v>22530</v>
      </c>
      <c r="I18" s="42"/>
      <c r="J18" s="42"/>
      <c r="K18" s="42"/>
      <c r="L18" s="41">
        <v>1</v>
      </c>
      <c r="M18" s="42"/>
      <c r="N18" s="52" t="s">
        <v>166</v>
      </c>
      <c r="O18" s="20">
        <f t="shared" si="0"/>
        <v>1</v>
      </c>
      <c r="P18" s="20">
        <f t="shared" si="1"/>
        <v>9</v>
      </c>
      <c r="Q18" s="20">
        <f t="shared" si="2"/>
        <v>1961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DC18" s="22" t="str">
        <f t="shared" si="32"/>
        <v/>
      </c>
      <c r="DD18" s="22" t="str">
        <f t="shared" si="33"/>
        <v/>
      </c>
      <c r="DE18" s="22" t="str">
        <f t="shared" si="34"/>
        <v/>
      </c>
      <c r="DF18" s="22" t="str">
        <f t="shared" si="35"/>
        <v/>
      </c>
      <c r="DG18" s="22" t="str">
        <f t="shared" si="36"/>
        <v/>
      </c>
      <c r="DH18" s="22" t="str">
        <f t="shared" si="37"/>
        <v/>
      </c>
      <c r="DI18" s="22" t="str">
        <f t="shared" si="38"/>
        <v/>
      </c>
      <c r="DJ18" s="22" t="str">
        <f t="shared" si="39"/>
        <v/>
      </c>
      <c r="DK18" s="22" t="str">
        <f t="shared" si="40"/>
        <v/>
      </c>
      <c r="DL18" s="22" t="str">
        <f t="shared" si="41"/>
        <v/>
      </c>
      <c r="DM18" s="22" t="str">
        <f t="shared" si="42"/>
        <v/>
      </c>
      <c r="DN18" s="22" t="str">
        <f t="shared" si="43"/>
        <v/>
      </c>
      <c r="DO18" s="22" t="str">
        <f t="shared" si="44"/>
        <v/>
      </c>
      <c r="DP18" s="22" t="str">
        <f t="shared" si="45"/>
        <v/>
      </c>
      <c r="DQ18" s="22" t="str">
        <f t="shared" si="46"/>
        <v/>
      </c>
      <c r="DR18" s="22" t="str">
        <f t="shared" si="47"/>
        <v/>
      </c>
      <c r="DS18" s="22" t="str">
        <f t="shared" si="48"/>
        <v/>
      </c>
      <c r="DT18" s="22" t="str">
        <f t="shared" si="49"/>
        <v/>
      </c>
      <c r="DU18" s="22" t="str">
        <f t="shared" si="50"/>
        <v/>
      </c>
      <c r="DV18" s="22" t="str">
        <f t="shared" si="51"/>
        <v/>
      </c>
      <c r="DW18" s="22" t="str">
        <f t="shared" si="52"/>
        <v/>
      </c>
      <c r="DX18" s="22" t="str">
        <f t="shared" si="53"/>
        <v/>
      </c>
      <c r="DY18" s="22" t="str">
        <f t="shared" si="54"/>
        <v/>
      </c>
      <c r="DZ18" s="22" t="str">
        <f t="shared" si="55"/>
        <v/>
      </c>
      <c r="EA18" s="22" t="str">
        <f t="shared" si="56"/>
        <v/>
      </c>
      <c r="EB18" s="22" t="str">
        <f t="shared" si="57"/>
        <v/>
      </c>
      <c r="EC18" s="22" t="str">
        <f t="shared" si="58"/>
        <v/>
      </c>
      <c r="ED18" s="22" t="str">
        <f t="shared" si="59"/>
        <v/>
      </c>
      <c r="EE18" s="22" t="str">
        <f t="shared" si="60"/>
        <v/>
      </c>
    </row>
    <row r="19" spans="1:135" ht="11.25" customHeight="1">
      <c r="A19" s="40" t="s">
        <v>145</v>
      </c>
      <c r="B19" s="40" t="s">
        <v>72</v>
      </c>
      <c r="C19" s="85" t="s">
        <v>451</v>
      </c>
      <c r="D19" s="86" t="s">
        <v>50</v>
      </c>
      <c r="E19" s="87">
        <v>1</v>
      </c>
      <c r="F19" s="88" t="s">
        <v>157</v>
      </c>
      <c r="G19" s="89">
        <v>22550</v>
      </c>
      <c r="H19" s="89"/>
      <c r="I19" s="42"/>
      <c r="J19" s="42"/>
      <c r="K19" s="42"/>
      <c r="L19" s="41">
        <v>1</v>
      </c>
      <c r="M19" s="42"/>
      <c r="N19" s="52" t="s">
        <v>167</v>
      </c>
      <c r="O19" s="20">
        <f t="shared" si="0"/>
        <v>3</v>
      </c>
      <c r="P19" s="20">
        <f t="shared" si="1"/>
        <v>9</v>
      </c>
      <c r="Q19" s="20">
        <f t="shared" si="2"/>
        <v>1961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DC19" s="22" t="str">
        <f t="shared" si="32"/>
        <v/>
      </c>
      <c r="DD19" s="22" t="str">
        <f t="shared" si="33"/>
        <v/>
      </c>
      <c r="DE19" s="22" t="str">
        <f t="shared" si="34"/>
        <v/>
      </c>
      <c r="DF19" s="22" t="str">
        <f t="shared" si="35"/>
        <v/>
      </c>
      <c r="DG19" s="22" t="str">
        <f t="shared" si="36"/>
        <v/>
      </c>
      <c r="DH19" s="22" t="str">
        <f t="shared" si="37"/>
        <v/>
      </c>
      <c r="DI19" s="22" t="str">
        <f t="shared" si="38"/>
        <v/>
      </c>
      <c r="DJ19" s="22" t="str">
        <f t="shared" si="39"/>
        <v/>
      </c>
      <c r="DK19" s="22" t="str">
        <f t="shared" si="40"/>
        <v/>
      </c>
      <c r="DL19" s="22" t="str">
        <f t="shared" si="41"/>
        <v/>
      </c>
      <c r="DM19" s="22" t="str">
        <f t="shared" si="42"/>
        <v/>
      </c>
      <c r="DN19" s="22" t="str">
        <f t="shared" si="43"/>
        <v/>
      </c>
      <c r="DO19" s="22" t="str">
        <f t="shared" si="44"/>
        <v/>
      </c>
      <c r="DP19" s="22" t="str">
        <f t="shared" si="45"/>
        <v/>
      </c>
      <c r="DQ19" s="22" t="str">
        <f t="shared" si="46"/>
        <v/>
      </c>
      <c r="DR19" s="22" t="str">
        <f t="shared" si="47"/>
        <v/>
      </c>
      <c r="DS19" s="22" t="str">
        <f t="shared" si="48"/>
        <v/>
      </c>
      <c r="DT19" s="22" t="str">
        <f t="shared" si="49"/>
        <v/>
      </c>
      <c r="DU19" s="22" t="str">
        <f t="shared" si="50"/>
        <v/>
      </c>
      <c r="DV19" s="22" t="str">
        <f t="shared" si="51"/>
        <v/>
      </c>
      <c r="DW19" s="22" t="str">
        <f t="shared" si="52"/>
        <v/>
      </c>
      <c r="DX19" s="22" t="str">
        <f t="shared" si="53"/>
        <v/>
      </c>
      <c r="DY19" s="22" t="str">
        <f t="shared" si="54"/>
        <v/>
      </c>
      <c r="DZ19" s="22" t="str">
        <f t="shared" si="55"/>
        <v/>
      </c>
      <c r="EA19" s="22" t="str">
        <f t="shared" si="56"/>
        <v/>
      </c>
      <c r="EB19" s="22" t="str">
        <f t="shared" si="57"/>
        <v/>
      </c>
      <c r="EC19" s="22" t="str">
        <f t="shared" si="58"/>
        <v/>
      </c>
      <c r="ED19" s="22" t="str">
        <f t="shared" si="59"/>
        <v/>
      </c>
      <c r="EE19" s="22" t="str">
        <f t="shared" si="60"/>
        <v/>
      </c>
    </row>
    <row r="20" spans="1:135" ht="11.25" customHeight="1">
      <c r="A20" s="40" t="s">
        <v>145</v>
      </c>
      <c r="B20" s="40" t="s">
        <v>72</v>
      </c>
      <c r="C20" s="86" t="s">
        <v>50</v>
      </c>
      <c r="D20" s="86"/>
      <c r="E20" s="87">
        <v>1</v>
      </c>
      <c r="F20" s="88" t="s">
        <v>161</v>
      </c>
      <c r="G20" s="89">
        <v>22890</v>
      </c>
      <c r="H20" s="89"/>
      <c r="I20" s="42"/>
      <c r="J20" s="42"/>
      <c r="K20" s="42"/>
      <c r="L20" s="41">
        <v>1</v>
      </c>
      <c r="M20" s="42"/>
      <c r="N20" s="52" t="s">
        <v>168</v>
      </c>
      <c r="O20" s="20">
        <f t="shared" si="0"/>
        <v>1</v>
      </c>
      <c r="P20" s="20">
        <f t="shared" si="1"/>
        <v>9</v>
      </c>
      <c r="Q20" s="20">
        <f t="shared" si="2"/>
        <v>1962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DC20" s="22" t="str">
        <f t="shared" si="32"/>
        <v/>
      </c>
      <c r="DD20" s="22" t="str">
        <f t="shared" si="33"/>
        <v/>
      </c>
      <c r="DE20" s="22" t="str">
        <f t="shared" si="34"/>
        <v/>
      </c>
      <c r="DF20" s="22" t="str">
        <f t="shared" si="35"/>
        <v/>
      </c>
      <c r="DG20" s="22" t="str">
        <f t="shared" si="36"/>
        <v/>
      </c>
      <c r="DH20" s="22" t="str">
        <f t="shared" si="37"/>
        <v/>
      </c>
      <c r="DI20" s="22" t="str">
        <f t="shared" si="38"/>
        <v/>
      </c>
      <c r="DJ20" s="22" t="str">
        <f t="shared" si="39"/>
        <v/>
      </c>
      <c r="DK20" s="22" t="str">
        <f t="shared" si="40"/>
        <v/>
      </c>
      <c r="DL20" s="22" t="str">
        <f t="shared" si="41"/>
        <v/>
      </c>
      <c r="DM20" s="22" t="str">
        <f t="shared" si="42"/>
        <v/>
      </c>
      <c r="DN20" s="22" t="str">
        <f t="shared" si="43"/>
        <v/>
      </c>
      <c r="DO20" s="22" t="str">
        <f t="shared" si="44"/>
        <v/>
      </c>
      <c r="DP20" s="22" t="str">
        <f t="shared" si="45"/>
        <v/>
      </c>
      <c r="DQ20" s="22" t="str">
        <f t="shared" si="46"/>
        <v/>
      </c>
      <c r="DR20" s="22" t="str">
        <f t="shared" si="47"/>
        <v/>
      </c>
      <c r="DS20" s="22" t="str">
        <f t="shared" si="48"/>
        <v/>
      </c>
      <c r="DT20" s="22" t="str">
        <f t="shared" si="49"/>
        <v/>
      </c>
      <c r="DU20" s="22" t="str">
        <f t="shared" si="50"/>
        <v/>
      </c>
      <c r="DV20" s="22" t="str">
        <f t="shared" si="51"/>
        <v/>
      </c>
      <c r="DW20" s="22" t="str">
        <f t="shared" si="52"/>
        <v/>
      </c>
      <c r="DX20" s="22" t="str">
        <f t="shared" si="53"/>
        <v/>
      </c>
      <c r="DY20" s="22" t="str">
        <f t="shared" si="54"/>
        <v/>
      </c>
      <c r="DZ20" s="22" t="str">
        <f t="shared" si="55"/>
        <v/>
      </c>
      <c r="EA20" s="22" t="str">
        <f t="shared" si="56"/>
        <v/>
      </c>
      <c r="EB20" s="22" t="str">
        <f t="shared" si="57"/>
        <v/>
      </c>
      <c r="EC20" s="22" t="str">
        <f t="shared" si="58"/>
        <v/>
      </c>
      <c r="ED20" s="22" t="str">
        <f t="shared" si="59"/>
        <v/>
      </c>
      <c r="EE20" s="22" t="str">
        <f t="shared" si="60"/>
        <v/>
      </c>
    </row>
    <row r="21" spans="1:135" ht="11.25" customHeight="1">
      <c r="A21" s="40" t="s">
        <v>145</v>
      </c>
      <c r="B21" s="40" t="s">
        <v>72</v>
      </c>
      <c r="C21" s="85" t="s">
        <v>360</v>
      </c>
      <c r="D21" s="86" t="s">
        <v>50</v>
      </c>
      <c r="E21" s="87">
        <v>1</v>
      </c>
      <c r="F21" s="88" t="s">
        <v>169</v>
      </c>
      <c r="G21" s="89">
        <v>23603</v>
      </c>
      <c r="H21" s="89">
        <v>23608</v>
      </c>
      <c r="I21" s="42"/>
      <c r="J21" s="42"/>
      <c r="K21" s="42"/>
      <c r="L21" s="41">
        <v>1</v>
      </c>
      <c r="M21" s="42"/>
      <c r="N21" s="52" t="s">
        <v>170</v>
      </c>
      <c r="O21" s="20">
        <f t="shared" si="0"/>
        <v>2</v>
      </c>
      <c r="P21" s="20">
        <f t="shared" si="1"/>
        <v>8</v>
      </c>
      <c r="Q21" s="20">
        <f t="shared" si="2"/>
        <v>1964</v>
      </c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DC21" s="22" t="str">
        <f t="shared" si="32"/>
        <v/>
      </c>
      <c r="DD21" s="22" t="str">
        <f t="shared" si="33"/>
        <v/>
      </c>
      <c r="DE21" s="22" t="str">
        <f t="shared" si="34"/>
        <v/>
      </c>
      <c r="DF21" s="22" t="str">
        <f t="shared" si="35"/>
        <v/>
      </c>
      <c r="DG21" s="22" t="str">
        <f t="shared" si="36"/>
        <v/>
      </c>
      <c r="DH21" s="22" t="str">
        <f t="shared" si="37"/>
        <v/>
      </c>
      <c r="DI21" s="22" t="str">
        <f t="shared" si="38"/>
        <v/>
      </c>
      <c r="DJ21" s="22" t="str">
        <f t="shared" si="39"/>
        <v/>
      </c>
      <c r="DK21" s="22" t="str">
        <f t="shared" si="40"/>
        <v/>
      </c>
      <c r="DL21" s="22" t="str">
        <f t="shared" si="41"/>
        <v/>
      </c>
      <c r="DM21" s="22" t="str">
        <f t="shared" si="42"/>
        <v/>
      </c>
      <c r="DN21" s="22" t="str">
        <f t="shared" si="43"/>
        <v/>
      </c>
      <c r="DO21" s="22" t="str">
        <f t="shared" si="44"/>
        <v/>
      </c>
      <c r="DP21" s="22" t="str">
        <f t="shared" si="45"/>
        <v/>
      </c>
      <c r="DQ21" s="22" t="str">
        <f t="shared" si="46"/>
        <v/>
      </c>
      <c r="DR21" s="22" t="str">
        <f t="shared" si="47"/>
        <v/>
      </c>
      <c r="DS21" s="22" t="str">
        <f t="shared" si="48"/>
        <v/>
      </c>
      <c r="DT21" s="22" t="str">
        <f t="shared" si="49"/>
        <v/>
      </c>
      <c r="DU21" s="22" t="str">
        <f t="shared" si="50"/>
        <v/>
      </c>
      <c r="DV21" s="22" t="str">
        <f t="shared" si="51"/>
        <v/>
      </c>
      <c r="DW21" s="22" t="str">
        <f t="shared" si="52"/>
        <v/>
      </c>
      <c r="DX21" s="22" t="str">
        <f t="shared" si="53"/>
        <v/>
      </c>
      <c r="DY21" s="22" t="str">
        <f t="shared" si="54"/>
        <v/>
      </c>
      <c r="DZ21" s="22" t="str">
        <f t="shared" si="55"/>
        <v/>
      </c>
      <c r="EA21" s="22" t="str">
        <f t="shared" si="56"/>
        <v/>
      </c>
      <c r="EB21" s="22" t="str">
        <f t="shared" si="57"/>
        <v/>
      </c>
      <c r="EC21" s="22" t="str">
        <f t="shared" si="58"/>
        <v/>
      </c>
      <c r="ED21" s="22" t="str">
        <f t="shared" si="59"/>
        <v/>
      </c>
      <c r="EE21" s="22" t="str">
        <f t="shared" si="60"/>
        <v/>
      </c>
    </row>
    <row r="22" spans="1:135" ht="11.25" customHeight="1">
      <c r="A22" s="40" t="s">
        <v>145</v>
      </c>
      <c r="B22" s="40" t="s">
        <v>72</v>
      </c>
      <c r="C22" s="86" t="s">
        <v>452</v>
      </c>
      <c r="D22" s="86" t="s">
        <v>50</v>
      </c>
      <c r="E22" s="87">
        <v>1</v>
      </c>
      <c r="F22" s="88" t="s">
        <v>157</v>
      </c>
      <c r="G22" s="89">
        <v>23629</v>
      </c>
      <c r="H22" s="89"/>
      <c r="I22" s="42"/>
      <c r="J22" s="42"/>
      <c r="K22" s="42"/>
      <c r="L22" s="41">
        <v>1</v>
      </c>
      <c r="M22" s="42"/>
      <c r="N22" s="52" t="s">
        <v>171</v>
      </c>
      <c r="O22" s="20">
        <f t="shared" si="0"/>
        <v>1</v>
      </c>
      <c r="P22" s="20">
        <f t="shared" si="1"/>
        <v>9</v>
      </c>
      <c r="Q22" s="20">
        <f t="shared" si="2"/>
        <v>1964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DC22" s="22" t="str">
        <f t="shared" si="32"/>
        <v/>
      </c>
      <c r="DD22" s="22" t="str">
        <f t="shared" si="33"/>
        <v/>
      </c>
      <c r="DE22" s="22" t="str">
        <f t="shared" si="34"/>
        <v/>
      </c>
      <c r="DF22" s="22" t="str">
        <f t="shared" si="35"/>
        <v/>
      </c>
      <c r="DG22" s="22" t="str">
        <f t="shared" si="36"/>
        <v/>
      </c>
      <c r="DH22" s="22" t="str">
        <f t="shared" si="37"/>
        <v/>
      </c>
      <c r="DI22" s="22" t="str">
        <f t="shared" si="38"/>
        <v/>
      </c>
      <c r="DJ22" s="22" t="str">
        <f t="shared" si="39"/>
        <v/>
      </c>
      <c r="DK22" s="22" t="str">
        <f t="shared" si="40"/>
        <v/>
      </c>
      <c r="DL22" s="22" t="str">
        <f t="shared" si="41"/>
        <v/>
      </c>
      <c r="DM22" s="22" t="str">
        <f t="shared" si="42"/>
        <v/>
      </c>
      <c r="DN22" s="22" t="str">
        <f t="shared" si="43"/>
        <v/>
      </c>
      <c r="DO22" s="22" t="str">
        <f t="shared" si="44"/>
        <v/>
      </c>
      <c r="DP22" s="22" t="str">
        <f t="shared" si="45"/>
        <v/>
      </c>
      <c r="DQ22" s="22" t="str">
        <f t="shared" si="46"/>
        <v/>
      </c>
      <c r="DR22" s="22" t="str">
        <f t="shared" si="47"/>
        <v/>
      </c>
      <c r="DS22" s="22" t="str">
        <f t="shared" si="48"/>
        <v/>
      </c>
      <c r="DT22" s="22" t="str">
        <f t="shared" si="49"/>
        <v/>
      </c>
      <c r="DU22" s="22" t="str">
        <f t="shared" si="50"/>
        <v/>
      </c>
      <c r="DV22" s="22" t="str">
        <f t="shared" si="51"/>
        <v/>
      </c>
      <c r="DW22" s="22" t="str">
        <f t="shared" si="52"/>
        <v/>
      </c>
      <c r="DX22" s="22" t="str">
        <f t="shared" si="53"/>
        <v/>
      </c>
      <c r="DY22" s="22" t="str">
        <f t="shared" si="54"/>
        <v/>
      </c>
      <c r="DZ22" s="22" t="str">
        <f t="shared" si="55"/>
        <v/>
      </c>
      <c r="EA22" s="22" t="str">
        <f t="shared" si="56"/>
        <v/>
      </c>
      <c r="EB22" s="22" t="str">
        <f t="shared" si="57"/>
        <v/>
      </c>
      <c r="EC22" s="22" t="str">
        <f t="shared" si="58"/>
        <v/>
      </c>
      <c r="ED22" s="22" t="str">
        <f t="shared" si="59"/>
        <v/>
      </c>
      <c r="EE22" s="22" t="str">
        <f t="shared" si="60"/>
        <v/>
      </c>
    </row>
    <row r="23" spans="1:135" ht="11.25" customHeight="1">
      <c r="A23" s="40" t="s">
        <v>145</v>
      </c>
      <c r="B23" s="40" t="s">
        <v>72</v>
      </c>
      <c r="C23" s="86" t="s">
        <v>453</v>
      </c>
      <c r="D23" s="86" t="s">
        <v>50</v>
      </c>
      <c r="E23" s="87">
        <v>2</v>
      </c>
      <c r="F23" s="88" t="s">
        <v>157</v>
      </c>
      <c r="G23" s="89">
        <v>23632</v>
      </c>
      <c r="H23" s="89"/>
      <c r="I23" s="42"/>
      <c r="J23" s="42"/>
      <c r="K23" s="42"/>
      <c r="L23" s="41">
        <v>2</v>
      </c>
      <c r="M23" s="42"/>
      <c r="N23" s="52" t="s">
        <v>172</v>
      </c>
      <c r="O23" s="20">
        <f t="shared" si="0"/>
        <v>2</v>
      </c>
      <c r="P23" s="20">
        <f t="shared" si="1"/>
        <v>9</v>
      </c>
      <c r="Q23" s="20">
        <f t="shared" si="2"/>
        <v>1964</v>
      </c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DC23" s="22" t="str">
        <f t="shared" si="32"/>
        <v/>
      </c>
      <c r="DD23" s="22" t="str">
        <f t="shared" si="33"/>
        <v/>
      </c>
      <c r="DE23" s="22" t="str">
        <f t="shared" si="34"/>
        <v/>
      </c>
      <c r="DF23" s="22" t="str">
        <f t="shared" si="35"/>
        <v/>
      </c>
      <c r="DG23" s="22" t="str">
        <f t="shared" si="36"/>
        <v/>
      </c>
      <c r="DH23" s="22" t="str">
        <f t="shared" si="37"/>
        <v/>
      </c>
      <c r="DI23" s="22" t="str">
        <f t="shared" si="38"/>
        <v/>
      </c>
      <c r="DJ23" s="22" t="str">
        <f t="shared" si="39"/>
        <v/>
      </c>
      <c r="DK23" s="22" t="str">
        <f t="shared" si="40"/>
        <v/>
      </c>
      <c r="DL23" s="22" t="str">
        <f t="shared" si="41"/>
        <v/>
      </c>
      <c r="DM23" s="22" t="str">
        <f t="shared" si="42"/>
        <v/>
      </c>
      <c r="DN23" s="22" t="str">
        <f t="shared" si="43"/>
        <v/>
      </c>
      <c r="DO23" s="22" t="str">
        <f t="shared" si="44"/>
        <v/>
      </c>
      <c r="DP23" s="22" t="str">
        <f t="shared" si="45"/>
        <v/>
      </c>
      <c r="DQ23" s="22" t="str">
        <f t="shared" si="46"/>
        <v/>
      </c>
      <c r="DR23" s="22" t="str">
        <f t="shared" si="47"/>
        <v/>
      </c>
      <c r="DS23" s="22" t="str">
        <f t="shared" si="48"/>
        <v/>
      </c>
      <c r="DT23" s="22" t="str">
        <f t="shared" si="49"/>
        <v/>
      </c>
      <c r="DU23" s="22" t="str">
        <f t="shared" si="50"/>
        <v/>
      </c>
      <c r="DV23" s="22" t="str">
        <f t="shared" si="51"/>
        <v/>
      </c>
      <c r="DW23" s="22" t="str">
        <f t="shared" si="52"/>
        <v/>
      </c>
      <c r="DX23" s="22" t="str">
        <f t="shared" si="53"/>
        <v/>
      </c>
      <c r="DY23" s="22" t="str">
        <f t="shared" si="54"/>
        <v/>
      </c>
      <c r="DZ23" s="22" t="str">
        <f t="shared" si="55"/>
        <v/>
      </c>
      <c r="EA23" s="22" t="str">
        <f t="shared" si="56"/>
        <v/>
      </c>
      <c r="EB23" s="22" t="str">
        <f t="shared" si="57"/>
        <v/>
      </c>
      <c r="EC23" s="22" t="str">
        <f t="shared" si="58"/>
        <v/>
      </c>
      <c r="ED23" s="22" t="str">
        <f t="shared" si="59"/>
        <v/>
      </c>
      <c r="EE23" s="22" t="str">
        <f t="shared" si="60"/>
        <v/>
      </c>
    </row>
    <row r="24" spans="1:135" ht="11.25" customHeight="1">
      <c r="A24" s="40" t="s">
        <v>145</v>
      </c>
      <c r="B24" s="40" t="s">
        <v>72</v>
      </c>
      <c r="C24" s="86" t="s">
        <v>388</v>
      </c>
      <c r="D24" s="86" t="s">
        <v>50</v>
      </c>
      <c r="E24" s="87">
        <v>1</v>
      </c>
      <c r="F24" s="88" t="s">
        <v>157</v>
      </c>
      <c r="G24" s="89">
        <v>24714</v>
      </c>
      <c r="H24" s="89">
        <v>24719</v>
      </c>
      <c r="I24" s="42"/>
      <c r="J24" s="42"/>
      <c r="K24" s="42"/>
      <c r="L24" s="41">
        <v>1</v>
      </c>
      <c r="M24" s="42"/>
      <c r="N24" s="52" t="s">
        <v>173</v>
      </c>
      <c r="O24" s="20">
        <f t="shared" si="0"/>
        <v>3</v>
      </c>
      <c r="P24" s="20">
        <f t="shared" si="1"/>
        <v>8</v>
      </c>
      <c r="Q24" s="20">
        <f t="shared" si="2"/>
        <v>1967</v>
      </c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DC24" s="22" t="str">
        <f t="shared" si="32"/>
        <v/>
      </c>
      <c r="DD24" s="22" t="str">
        <f t="shared" si="33"/>
        <v/>
      </c>
      <c r="DE24" s="22" t="str">
        <f t="shared" si="34"/>
        <v/>
      </c>
      <c r="DF24" s="22" t="str">
        <f t="shared" si="35"/>
        <v/>
      </c>
      <c r="DG24" s="22" t="str">
        <f t="shared" si="36"/>
        <v/>
      </c>
      <c r="DH24" s="22" t="str">
        <f t="shared" si="37"/>
        <v/>
      </c>
      <c r="DI24" s="22" t="str">
        <f t="shared" si="38"/>
        <v/>
      </c>
      <c r="DJ24" s="22" t="str">
        <f t="shared" si="39"/>
        <v/>
      </c>
      <c r="DK24" s="22" t="str">
        <f t="shared" si="40"/>
        <v/>
      </c>
      <c r="DL24" s="22" t="str">
        <f t="shared" si="41"/>
        <v/>
      </c>
      <c r="DM24" s="22" t="str">
        <f t="shared" si="42"/>
        <v/>
      </c>
      <c r="DN24" s="22" t="str">
        <f t="shared" si="43"/>
        <v/>
      </c>
      <c r="DO24" s="22" t="str">
        <f t="shared" si="44"/>
        <v/>
      </c>
      <c r="DP24" s="22" t="str">
        <f t="shared" si="45"/>
        <v/>
      </c>
      <c r="DQ24" s="22" t="str">
        <f t="shared" si="46"/>
        <v/>
      </c>
      <c r="DR24" s="22" t="str">
        <f t="shared" si="47"/>
        <v/>
      </c>
      <c r="DS24" s="22" t="str">
        <f t="shared" si="48"/>
        <v/>
      </c>
      <c r="DT24" s="22" t="str">
        <f t="shared" si="49"/>
        <v/>
      </c>
      <c r="DU24" s="22" t="str">
        <f t="shared" si="50"/>
        <v/>
      </c>
      <c r="DV24" s="22" t="str">
        <f t="shared" si="51"/>
        <v/>
      </c>
      <c r="DW24" s="22" t="str">
        <f t="shared" si="52"/>
        <v/>
      </c>
      <c r="DX24" s="22" t="str">
        <f t="shared" si="53"/>
        <v/>
      </c>
      <c r="DY24" s="22" t="str">
        <f t="shared" si="54"/>
        <v/>
      </c>
      <c r="DZ24" s="22" t="str">
        <f t="shared" si="55"/>
        <v/>
      </c>
      <c r="EA24" s="22" t="str">
        <f t="shared" si="56"/>
        <v/>
      </c>
      <c r="EB24" s="22" t="str">
        <f t="shared" si="57"/>
        <v/>
      </c>
      <c r="EC24" s="22" t="str">
        <f t="shared" si="58"/>
        <v/>
      </c>
      <c r="ED24" s="22" t="str">
        <f t="shared" si="59"/>
        <v/>
      </c>
      <c r="EE24" s="22" t="str">
        <f t="shared" si="60"/>
        <v/>
      </c>
    </row>
    <row r="25" spans="1:135" ht="11.25" customHeight="1">
      <c r="A25" s="40" t="s">
        <v>145</v>
      </c>
      <c r="B25" s="40" t="s">
        <v>74</v>
      </c>
      <c r="C25" s="86" t="s">
        <v>51</v>
      </c>
      <c r="D25" s="86"/>
      <c r="E25" s="87">
        <v>1</v>
      </c>
      <c r="F25" s="88" t="s">
        <v>147</v>
      </c>
      <c r="G25" s="89">
        <v>24714</v>
      </c>
      <c r="H25" s="89">
        <v>24715</v>
      </c>
      <c r="I25" s="42"/>
      <c r="J25" s="42"/>
      <c r="K25" s="42"/>
      <c r="L25" s="41">
        <v>1</v>
      </c>
      <c r="M25" s="42"/>
      <c r="N25" s="52" t="s">
        <v>174</v>
      </c>
      <c r="O25" s="20">
        <f t="shared" si="0"/>
        <v>3</v>
      </c>
      <c r="P25" s="20">
        <f t="shared" si="1"/>
        <v>8</v>
      </c>
      <c r="Q25" s="20">
        <f t="shared" si="2"/>
        <v>1967</v>
      </c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DC25" s="22" t="str">
        <f>IF(Q27=1977,IF($E27=0,"",$E27),"")</f>
        <v/>
      </c>
      <c r="DD25" s="22" t="str">
        <f>IF(Q27=1978,IF($E27=0,"",$E27),"")</f>
        <v/>
      </c>
      <c r="DE25" s="22" t="str">
        <f>IF(Q27=1979,IF($E27=0,"",$E27),"")</f>
        <v/>
      </c>
      <c r="DF25" s="22" t="str">
        <f>IF(Q27=1980,IF($E27=0,"",$E27),"")</f>
        <v/>
      </c>
      <c r="DG25" s="22" t="str">
        <f>IF(Q27=1981,IF($E27=0,"",$E27),"")</f>
        <v/>
      </c>
      <c r="DH25" s="22" t="str">
        <f>IF(Q27=1982,IF($E27=0,"",$E27),"")</f>
        <v/>
      </c>
      <c r="DI25" s="22" t="str">
        <f>IF(Q27=1983,IF($E27=0,"",$E27),"")</f>
        <v/>
      </c>
      <c r="DJ25" s="22" t="str">
        <f>IF(Q27=1984,IF($E27=0,"",$E27),"")</f>
        <v/>
      </c>
      <c r="DK25" s="22" t="str">
        <f>IF(Q27=1985,IF($E27=0,"",$E27),"")</f>
        <v/>
      </c>
      <c r="DL25" s="22" t="str">
        <f>IF(Q27=1986,IF($E27=0,"",$E27),"")</f>
        <v/>
      </c>
      <c r="DM25" s="22" t="str">
        <f>IF(Q27=1987,IF($E27=0,"",$E27),"")</f>
        <v/>
      </c>
      <c r="DN25" s="22" t="str">
        <f>IF(Q27=1988,IF($E27=0,"",$E27),"")</f>
        <v/>
      </c>
      <c r="DO25" s="22" t="str">
        <f>IF(Q27=1989,IF($E27=0,"",$E27),"")</f>
        <v/>
      </c>
      <c r="DP25" s="22" t="str">
        <f>IF(Q27=1990,IF($E27=0,"",$E27),"")</f>
        <v/>
      </c>
      <c r="DQ25" s="22" t="str">
        <f>IF(Q27=1991,IF($E27=0,"",$E27),"")</f>
        <v/>
      </c>
      <c r="DR25" s="22" t="str">
        <f>IF(Q27=1992,IF($E27=0,"",$E27),"")</f>
        <v/>
      </c>
      <c r="DS25" s="22" t="str">
        <f>IF(Q27=1993,IF($E27=0,"",$E27),"")</f>
        <v/>
      </c>
      <c r="DT25" s="22" t="str">
        <f>IF(Q27=1994,IF($E27=0,"",$E27),"")</f>
        <v/>
      </c>
      <c r="DU25" s="22" t="str">
        <f>IF(Q27=1995,IF($E27=0,"",$E27),"")</f>
        <v/>
      </c>
      <c r="DV25" s="22" t="str">
        <f>IF(Q27=1996,IF($E27=0,"",$E27),"")</f>
        <v/>
      </c>
      <c r="DW25" s="22" t="str">
        <f>IF(Q27=1997,IF($E27=0,"",$E27),"")</f>
        <v/>
      </c>
      <c r="DX25" s="22" t="str">
        <f>IF(Q27=1998,IF($E27=0,"",$E27),"")</f>
        <v/>
      </c>
      <c r="DY25" s="22" t="str">
        <f>IF(Q27=1999,IF($E27=0,"",$E27),"")</f>
        <v/>
      </c>
      <c r="DZ25" s="22" t="str">
        <f>IF(Q27=2000,IF($E27=0,"",$E27),"")</f>
        <v/>
      </c>
      <c r="EA25" s="22" t="str">
        <f>IF(Q27=2001,IF($E27=0,"",$E27),"")</f>
        <v/>
      </c>
      <c r="EB25" s="22" t="str">
        <f>IF(Q27=2002,IF($E27=0,"",$E27),"")</f>
        <v/>
      </c>
      <c r="EC25" s="22" t="str">
        <f>IF(Q27=2003,IF($E27=0,"",$E27),"")</f>
        <v/>
      </c>
      <c r="ED25" s="22" t="str">
        <f>IF(Q27=2004,IF($E27=0,"",$E27),"")</f>
        <v/>
      </c>
      <c r="EE25" s="22" t="str">
        <f>IF(Q27=2005,IF($E27=0,"",$E27),"")</f>
        <v/>
      </c>
    </row>
    <row r="26" spans="1:135" ht="11.25" customHeight="1">
      <c r="A26" s="40" t="s">
        <v>145</v>
      </c>
      <c r="B26" s="40" t="s">
        <v>81</v>
      </c>
      <c r="C26" s="86" t="s">
        <v>175</v>
      </c>
      <c r="D26" s="86" t="s">
        <v>138</v>
      </c>
      <c r="E26" s="87">
        <v>1</v>
      </c>
      <c r="F26" s="88" t="s">
        <v>147</v>
      </c>
      <c r="G26" s="89">
        <v>24718</v>
      </c>
      <c r="H26" s="89"/>
      <c r="I26" s="42"/>
      <c r="J26" s="42"/>
      <c r="K26" s="42"/>
      <c r="L26" s="41">
        <v>1</v>
      </c>
      <c r="M26" s="42"/>
      <c r="N26" s="52" t="s">
        <v>176</v>
      </c>
      <c r="O26" s="20">
        <f t="shared" si="0"/>
        <v>1</v>
      </c>
      <c r="P26" s="20">
        <f t="shared" si="1"/>
        <v>9</v>
      </c>
      <c r="Q26" s="20">
        <f t="shared" si="2"/>
        <v>1967</v>
      </c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</row>
    <row r="27" spans="1:135" ht="11.25" customHeight="1">
      <c r="A27" s="40" t="s">
        <v>145</v>
      </c>
      <c r="B27" s="40" t="s">
        <v>81</v>
      </c>
      <c r="C27" s="86" t="s">
        <v>177</v>
      </c>
      <c r="D27" s="86" t="s">
        <v>136</v>
      </c>
      <c r="E27" s="87">
        <v>1</v>
      </c>
      <c r="F27" s="88" t="s">
        <v>147</v>
      </c>
      <c r="G27" s="89">
        <v>24727</v>
      </c>
      <c r="H27" s="89"/>
      <c r="I27" s="42"/>
      <c r="J27" s="42"/>
      <c r="K27" s="42"/>
      <c r="L27" s="41">
        <v>1</v>
      </c>
      <c r="M27" s="42"/>
      <c r="N27" s="52" t="s">
        <v>178</v>
      </c>
      <c r="O27" s="20">
        <f t="shared" si="0"/>
        <v>2</v>
      </c>
      <c r="P27" s="20">
        <f t="shared" si="1"/>
        <v>9</v>
      </c>
      <c r="Q27" s="20">
        <f t="shared" si="2"/>
        <v>1967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DC27" s="22" t="str">
        <f t="shared" si="32"/>
        <v/>
      </c>
      <c r="DD27" s="22" t="str">
        <f t="shared" si="33"/>
        <v/>
      </c>
      <c r="DE27" s="22" t="str">
        <f t="shared" si="34"/>
        <v/>
      </c>
      <c r="DF27" s="22" t="str">
        <f t="shared" si="35"/>
        <v/>
      </c>
      <c r="DG27" s="22" t="str">
        <f t="shared" si="36"/>
        <v/>
      </c>
      <c r="DH27" s="22" t="str">
        <f t="shared" si="37"/>
        <v/>
      </c>
      <c r="DI27" s="22" t="str">
        <f t="shared" si="38"/>
        <v/>
      </c>
      <c r="DJ27" s="22" t="str">
        <f t="shared" si="39"/>
        <v/>
      </c>
      <c r="DK27" s="22" t="str">
        <f t="shared" si="40"/>
        <v/>
      </c>
      <c r="DL27" s="22" t="str">
        <f t="shared" si="41"/>
        <v/>
      </c>
      <c r="DM27" s="22" t="str">
        <f t="shared" si="42"/>
        <v/>
      </c>
      <c r="DN27" s="22" t="str">
        <f t="shared" si="43"/>
        <v/>
      </c>
      <c r="DO27" s="22" t="str">
        <f t="shared" si="44"/>
        <v/>
      </c>
      <c r="DP27" s="22" t="str">
        <f t="shared" si="45"/>
        <v/>
      </c>
      <c r="DQ27" s="22" t="str">
        <f t="shared" si="46"/>
        <v/>
      </c>
      <c r="DR27" s="22" t="str">
        <f t="shared" si="47"/>
        <v/>
      </c>
      <c r="DS27" s="22" t="str">
        <f t="shared" si="48"/>
        <v/>
      </c>
      <c r="DT27" s="22" t="str">
        <f t="shared" si="49"/>
        <v/>
      </c>
      <c r="DU27" s="22" t="str">
        <f t="shared" si="50"/>
        <v/>
      </c>
      <c r="DV27" s="22" t="str">
        <f t="shared" si="51"/>
        <v/>
      </c>
      <c r="DW27" s="22" t="str">
        <f t="shared" si="52"/>
        <v/>
      </c>
      <c r="DX27" s="22" t="str">
        <f t="shared" si="53"/>
        <v/>
      </c>
      <c r="DY27" s="22" t="str">
        <f t="shared" si="54"/>
        <v/>
      </c>
      <c r="DZ27" s="22" t="str">
        <f t="shared" si="55"/>
        <v/>
      </c>
      <c r="EA27" s="22" t="str">
        <f t="shared" si="56"/>
        <v/>
      </c>
      <c r="EB27" s="22" t="str">
        <f t="shared" si="57"/>
        <v/>
      </c>
      <c r="EC27" s="22" t="str">
        <f t="shared" si="58"/>
        <v/>
      </c>
      <c r="ED27" s="22" t="str">
        <f t="shared" si="59"/>
        <v/>
      </c>
      <c r="EE27" s="22" t="str">
        <f t="shared" si="60"/>
        <v/>
      </c>
    </row>
    <row r="28" spans="1:135" ht="11.25" customHeight="1">
      <c r="A28" s="40" t="s">
        <v>145</v>
      </c>
      <c r="B28" s="40" t="s">
        <v>72</v>
      </c>
      <c r="C28" s="86" t="s">
        <v>451</v>
      </c>
      <c r="D28" s="86" t="s">
        <v>50</v>
      </c>
      <c r="E28" s="87">
        <v>1</v>
      </c>
      <c r="F28" s="88" t="s">
        <v>141</v>
      </c>
      <c r="G28" s="89">
        <v>24736</v>
      </c>
      <c r="H28" s="89"/>
      <c r="I28" s="42"/>
      <c r="J28" s="42"/>
      <c r="K28" s="42"/>
      <c r="L28" s="41">
        <v>1</v>
      </c>
      <c r="M28" s="42"/>
      <c r="N28" s="52" t="s">
        <v>179</v>
      </c>
      <c r="O28" s="20">
        <f t="shared" si="0"/>
        <v>3</v>
      </c>
      <c r="P28" s="20">
        <f t="shared" si="1"/>
        <v>9</v>
      </c>
      <c r="Q28" s="20">
        <f t="shared" si="2"/>
        <v>1967</v>
      </c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DC28" s="22" t="str">
        <f t="shared" si="32"/>
        <v/>
      </c>
      <c r="DD28" s="22" t="str">
        <f t="shared" si="33"/>
        <v/>
      </c>
      <c r="DE28" s="22" t="str">
        <f t="shared" si="34"/>
        <v/>
      </c>
      <c r="DF28" s="22" t="str">
        <f t="shared" si="35"/>
        <v/>
      </c>
      <c r="DG28" s="22" t="str">
        <f t="shared" si="36"/>
        <v/>
      </c>
      <c r="DH28" s="22" t="str">
        <f t="shared" si="37"/>
        <v/>
      </c>
      <c r="DI28" s="22" t="str">
        <f t="shared" si="38"/>
        <v/>
      </c>
      <c r="DJ28" s="22" t="str">
        <f t="shared" si="39"/>
        <v/>
      </c>
      <c r="DK28" s="22" t="str">
        <f t="shared" si="40"/>
        <v/>
      </c>
      <c r="DL28" s="22" t="str">
        <f t="shared" si="41"/>
        <v/>
      </c>
      <c r="DM28" s="22" t="str">
        <f t="shared" si="42"/>
        <v/>
      </c>
      <c r="DN28" s="22" t="str">
        <f t="shared" si="43"/>
        <v/>
      </c>
      <c r="DO28" s="22" t="str">
        <f t="shared" si="44"/>
        <v/>
      </c>
      <c r="DP28" s="22" t="str">
        <f t="shared" si="45"/>
        <v/>
      </c>
      <c r="DQ28" s="22" t="str">
        <f t="shared" si="46"/>
        <v/>
      </c>
      <c r="DR28" s="22" t="str">
        <f t="shared" si="47"/>
        <v/>
      </c>
      <c r="DS28" s="22" t="str">
        <f t="shared" si="48"/>
        <v/>
      </c>
      <c r="DT28" s="22" t="str">
        <f t="shared" si="49"/>
        <v/>
      </c>
      <c r="DU28" s="22" t="str">
        <f t="shared" si="50"/>
        <v/>
      </c>
      <c r="DV28" s="22" t="str">
        <f t="shared" si="51"/>
        <v/>
      </c>
      <c r="DW28" s="22" t="str">
        <f t="shared" si="52"/>
        <v/>
      </c>
      <c r="DX28" s="22" t="str">
        <f t="shared" si="53"/>
        <v/>
      </c>
      <c r="DY28" s="22" t="str">
        <f t="shared" si="54"/>
        <v/>
      </c>
      <c r="DZ28" s="22" t="str">
        <f t="shared" si="55"/>
        <v/>
      </c>
      <c r="EA28" s="22" t="str">
        <f t="shared" si="56"/>
        <v/>
      </c>
      <c r="EB28" s="22" t="str">
        <f t="shared" si="57"/>
        <v/>
      </c>
      <c r="EC28" s="22" t="str">
        <f t="shared" si="58"/>
        <v/>
      </c>
      <c r="ED28" s="22" t="str">
        <f t="shared" si="59"/>
        <v/>
      </c>
      <c r="EE28" s="22" t="str">
        <f t="shared" si="60"/>
        <v/>
      </c>
    </row>
    <row r="29" spans="1:135" ht="11.25" customHeight="1">
      <c r="A29" s="40" t="s">
        <v>145</v>
      </c>
      <c r="B29" s="40" t="s">
        <v>72</v>
      </c>
      <c r="C29" s="86" t="s">
        <v>454</v>
      </c>
      <c r="D29" s="86" t="s">
        <v>50</v>
      </c>
      <c r="E29" s="87">
        <v>1</v>
      </c>
      <c r="F29" s="88" t="s">
        <v>147</v>
      </c>
      <c r="G29" s="89">
        <v>25062</v>
      </c>
      <c r="H29" s="89">
        <v>25065</v>
      </c>
      <c r="I29" s="42"/>
      <c r="J29" s="42"/>
      <c r="K29" s="42"/>
      <c r="L29" s="41">
        <v>1</v>
      </c>
      <c r="M29" s="42"/>
      <c r="N29" s="52" t="s">
        <v>180</v>
      </c>
      <c r="O29" s="20">
        <f t="shared" si="0"/>
        <v>2</v>
      </c>
      <c r="P29" s="20">
        <f t="shared" si="1"/>
        <v>8</v>
      </c>
      <c r="Q29" s="20">
        <f t="shared" si="2"/>
        <v>1968</v>
      </c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DC29" s="22" t="str">
        <f t="shared" si="32"/>
        <v/>
      </c>
      <c r="DD29" s="22" t="str">
        <f t="shared" si="33"/>
        <v/>
      </c>
      <c r="DE29" s="22" t="str">
        <f t="shared" si="34"/>
        <v/>
      </c>
      <c r="DF29" s="22" t="str">
        <f t="shared" si="35"/>
        <v/>
      </c>
      <c r="DG29" s="22" t="str">
        <f t="shared" si="36"/>
        <v/>
      </c>
      <c r="DH29" s="22" t="str">
        <f t="shared" si="37"/>
        <v/>
      </c>
      <c r="DI29" s="22" t="str">
        <f t="shared" si="38"/>
        <v/>
      </c>
      <c r="DJ29" s="22" t="str">
        <f t="shared" si="39"/>
        <v/>
      </c>
      <c r="DK29" s="22" t="str">
        <f t="shared" si="40"/>
        <v/>
      </c>
      <c r="DL29" s="22" t="str">
        <f t="shared" si="41"/>
        <v/>
      </c>
      <c r="DM29" s="22" t="str">
        <f t="shared" si="42"/>
        <v/>
      </c>
      <c r="DN29" s="22" t="str">
        <f t="shared" si="43"/>
        <v/>
      </c>
      <c r="DO29" s="22" t="str">
        <f t="shared" si="44"/>
        <v/>
      </c>
      <c r="DP29" s="22" t="str">
        <f t="shared" si="45"/>
        <v/>
      </c>
      <c r="DQ29" s="22" t="str">
        <f t="shared" si="46"/>
        <v/>
      </c>
      <c r="DR29" s="22" t="str">
        <f t="shared" si="47"/>
        <v/>
      </c>
      <c r="DS29" s="22" t="str">
        <f t="shared" si="48"/>
        <v/>
      </c>
      <c r="DT29" s="22" t="str">
        <f t="shared" si="49"/>
        <v/>
      </c>
      <c r="DU29" s="22" t="str">
        <f t="shared" si="50"/>
        <v/>
      </c>
      <c r="DV29" s="22" t="str">
        <f t="shared" si="51"/>
        <v/>
      </c>
      <c r="DW29" s="22" t="str">
        <f t="shared" si="52"/>
        <v/>
      </c>
      <c r="DX29" s="22" t="str">
        <f t="shared" si="53"/>
        <v/>
      </c>
      <c r="DY29" s="22" t="str">
        <f t="shared" si="54"/>
        <v/>
      </c>
      <c r="DZ29" s="22" t="str">
        <f t="shared" si="55"/>
        <v/>
      </c>
      <c r="EA29" s="22" t="str">
        <f t="shared" si="56"/>
        <v/>
      </c>
      <c r="EB29" s="22" t="str">
        <f t="shared" si="57"/>
        <v/>
      </c>
      <c r="EC29" s="22" t="str">
        <f t="shared" si="58"/>
        <v/>
      </c>
      <c r="ED29" s="22" t="str">
        <f t="shared" si="59"/>
        <v/>
      </c>
      <c r="EE29" s="22" t="str">
        <f t="shared" si="60"/>
        <v/>
      </c>
    </row>
    <row r="30" spans="1:135" ht="11.25" customHeight="1">
      <c r="A30" s="40" t="s">
        <v>145</v>
      </c>
      <c r="B30" s="40" t="s">
        <v>81</v>
      </c>
      <c r="C30" s="86" t="s">
        <v>181</v>
      </c>
      <c r="D30" s="86" t="s">
        <v>182</v>
      </c>
      <c r="E30" s="87">
        <v>1</v>
      </c>
      <c r="F30" s="88" t="s">
        <v>147</v>
      </c>
      <c r="G30" s="89">
        <v>25465</v>
      </c>
      <c r="H30" s="89">
        <v>25472</v>
      </c>
      <c r="I30" s="42"/>
      <c r="J30" s="42"/>
      <c r="K30" s="42"/>
      <c r="L30" s="41">
        <v>1</v>
      </c>
      <c r="M30" s="42"/>
      <c r="N30" s="52" t="s">
        <v>183</v>
      </c>
      <c r="O30" s="20">
        <f t="shared" si="0"/>
        <v>2</v>
      </c>
      <c r="P30" s="20">
        <f t="shared" si="1"/>
        <v>9</v>
      </c>
      <c r="Q30" s="20">
        <f t="shared" si="2"/>
        <v>1969</v>
      </c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DC30" s="22" t="str">
        <f t="shared" si="32"/>
        <v/>
      </c>
      <c r="DD30" s="22" t="str">
        <f t="shared" si="33"/>
        <v/>
      </c>
      <c r="DE30" s="22" t="str">
        <f t="shared" si="34"/>
        <v/>
      </c>
      <c r="DF30" s="22" t="str">
        <f t="shared" si="35"/>
        <v/>
      </c>
      <c r="DG30" s="22" t="str">
        <f t="shared" si="36"/>
        <v/>
      </c>
      <c r="DH30" s="22" t="str">
        <f t="shared" si="37"/>
        <v/>
      </c>
      <c r="DI30" s="22" t="str">
        <f t="shared" si="38"/>
        <v/>
      </c>
      <c r="DJ30" s="22" t="str">
        <f t="shared" si="39"/>
        <v/>
      </c>
      <c r="DK30" s="22" t="str">
        <f t="shared" si="40"/>
        <v/>
      </c>
      <c r="DL30" s="22" t="str">
        <f t="shared" si="41"/>
        <v/>
      </c>
      <c r="DM30" s="22" t="str">
        <f t="shared" si="42"/>
        <v/>
      </c>
      <c r="DN30" s="22" t="str">
        <f t="shared" si="43"/>
        <v/>
      </c>
      <c r="DO30" s="22" t="str">
        <f t="shared" si="44"/>
        <v/>
      </c>
      <c r="DP30" s="22" t="str">
        <f t="shared" si="45"/>
        <v/>
      </c>
      <c r="DQ30" s="22" t="str">
        <f t="shared" si="46"/>
        <v/>
      </c>
      <c r="DR30" s="22" t="str">
        <f t="shared" si="47"/>
        <v/>
      </c>
      <c r="DS30" s="22" t="str">
        <f t="shared" si="48"/>
        <v/>
      </c>
      <c r="DT30" s="22" t="str">
        <f t="shared" si="49"/>
        <v/>
      </c>
      <c r="DU30" s="22" t="str">
        <f t="shared" si="50"/>
        <v/>
      </c>
      <c r="DV30" s="22" t="str">
        <f t="shared" si="51"/>
        <v/>
      </c>
      <c r="DW30" s="22" t="str">
        <f t="shared" si="52"/>
        <v/>
      </c>
      <c r="DX30" s="22" t="str">
        <f t="shared" si="53"/>
        <v/>
      </c>
      <c r="DY30" s="22" t="str">
        <f t="shared" si="54"/>
        <v/>
      </c>
      <c r="DZ30" s="22" t="str">
        <f t="shared" si="55"/>
        <v/>
      </c>
      <c r="EA30" s="22" t="str">
        <f t="shared" si="56"/>
        <v/>
      </c>
      <c r="EB30" s="22" t="str">
        <f t="shared" si="57"/>
        <v/>
      </c>
      <c r="EC30" s="22" t="str">
        <f t="shared" si="58"/>
        <v/>
      </c>
      <c r="ED30" s="22" t="str">
        <f t="shared" si="59"/>
        <v/>
      </c>
      <c r="EE30" s="22" t="str">
        <f t="shared" si="60"/>
        <v/>
      </c>
    </row>
    <row r="31" spans="1:135" ht="11.25" customHeight="1">
      <c r="A31" s="40" t="s">
        <v>145</v>
      </c>
      <c r="B31" s="40" t="s">
        <v>72</v>
      </c>
      <c r="C31" s="86" t="s">
        <v>372</v>
      </c>
      <c r="D31" s="86" t="s">
        <v>50</v>
      </c>
      <c r="E31" s="87">
        <v>1</v>
      </c>
      <c r="F31" s="88" t="s">
        <v>147</v>
      </c>
      <c r="G31" s="89">
        <v>25467</v>
      </c>
      <c r="H31" s="89"/>
      <c r="I31" s="42"/>
      <c r="J31" s="42"/>
      <c r="K31" s="42"/>
      <c r="L31" s="41">
        <v>1</v>
      </c>
      <c r="M31" s="42"/>
      <c r="N31" s="52" t="s">
        <v>184</v>
      </c>
      <c r="O31" s="20">
        <f t="shared" si="0"/>
        <v>3</v>
      </c>
      <c r="P31" s="20">
        <f t="shared" si="1"/>
        <v>9</v>
      </c>
      <c r="Q31" s="20">
        <f t="shared" si="2"/>
        <v>1969</v>
      </c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DC31" s="22" t="str">
        <f t="shared" si="32"/>
        <v/>
      </c>
      <c r="DD31" s="22" t="str">
        <f t="shared" si="33"/>
        <v/>
      </c>
      <c r="DE31" s="22" t="str">
        <f t="shared" si="34"/>
        <v/>
      </c>
      <c r="DF31" s="22" t="str">
        <f t="shared" si="35"/>
        <v/>
      </c>
      <c r="DG31" s="22" t="str">
        <f t="shared" si="36"/>
        <v/>
      </c>
      <c r="DH31" s="22" t="str">
        <f t="shared" si="37"/>
        <v/>
      </c>
      <c r="DI31" s="22" t="str">
        <f t="shared" si="38"/>
        <v/>
      </c>
      <c r="DJ31" s="22" t="str">
        <f t="shared" si="39"/>
        <v/>
      </c>
      <c r="DK31" s="22" t="str">
        <f t="shared" si="40"/>
        <v/>
      </c>
      <c r="DL31" s="22" t="str">
        <f t="shared" si="41"/>
        <v/>
      </c>
      <c r="DM31" s="22" t="str">
        <f t="shared" si="42"/>
        <v/>
      </c>
      <c r="DN31" s="22" t="str">
        <f t="shared" si="43"/>
        <v/>
      </c>
      <c r="DO31" s="22" t="str">
        <f t="shared" si="44"/>
        <v/>
      </c>
      <c r="DP31" s="22" t="str">
        <f t="shared" si="45"/>
        <v/>
      </c>
      <c r="DQ31" s="22" t="str">
        <f t="shared" si="46"/>
        <v/>
      </c>
      <c r="DR31" s="22" t="str">
        <f t="shared" si="47"/>
        <v/>
      </c>
      <c r="DS31" s="22" t="str">
        <f t="shared" si="48"/>
        <v/>
      </c>
      <c r="DT31" s="22" t="str">
        <f t="shared" si="49"/>
        <v/>
      </c>
      <c r="DU31" s="22" t="str">
        <f t="shared" si="50"/>
        <v/>
      </c>
      <c r="DV31" s="22" t="str">
        <f t="shared" si="51"/>
        <v/>
      </c>
      <c r="DW31" s="22" t="str">
        <f t="shared" si="52"/>
        <v/>
      </c>
      <c r="DX31" s="22" t="str">
        <f t="shared" si="53"/>
        <v/>
      </c>
      <c r="DY31" s="22" t="str">
        <f t="shared" si="54"/>
        <v/>
      </c>
      <c r="DZ31" s="22" t="str">
        <f t="shared" si="55"/>
        <v/>
      </c>
      <c r="EA31" s="22" t="str">
        <f t="shared" si="56"/>
        <v/>
      </c>
      <c r="EB31" s="22" t="str">
        <f t="shared" si="57"/>
        <v/>
      </c>
      <c r="EC31" s="22" t="str">
        <f t="shared" si="58"/>
        <v/>
      </c>
      <c r="ED31" s="22" t="str">
        <f t="shared" si="59"/>
        <v/>
      </c>
      <c r="EE31" s="22" t="str">
        <f t="shared" si="60"/>
        <v/>
      </c>
    </row>
    <row r="32" spans="1:135" ht="11.25" customHeight="1">
      <c r="A32" s="40" t="s">
        <v>145</v>
      </c>
      <c r="B32" s="40" t="s">
        <v>72</v>
      </c>
      <c r="C32" s="86" t="s">
        <v>455</v>
      </c>
      <c r="D32" s="86" t="s">
        <v>50</v>
      </c>
      <c r="E32" s="87">
        <v>1</v>
      </c>
      <c r="F32" s="88" t="s">
        <v>157</v>
      </c>
      <c r="G32" s="89">
        <v>25787</v>
      </c>
      <c r="H32" s="89"/>
      <c r="I32" s="42"/>
      <c r="J32" s="42"/>
      <c r="K32" s="42"/>
      <c r="L32" s="41">
        <v>1</v>
      </c>
      <c r="M32" s="42"/>
      <c r="N32" s="52" t="s">
        <v>185</v>
      </c>
      <c r="O32" s="20">
        <f t="shared" si="0"/>
        <v>1</v>
      </c>
      <c r="P32" s="20">
        <f t="shared" si="1"/>
        <v>8</v>
      </c>
      <c r="Q32" s="20">
        <f t="shared" si="2"/>
        <v>1970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DC32" s="22" t="str">
        <f t="shared" si="32"/>
        <v/>
      </c>
      <c r="DD32" s="22" t="str">
        <f t="shared" si="33"/>
        <v/>
      </c>
      <c r="DE32" s="22" t="str">
        <f t="shared" si="34"/>
        <v/>
      </c>
      <c r="DF32" s="22" t="str">
        <f t="shared" si="35"/>
        <v/>
      </c>
      <c r="DG32" s="22" t="str">
        <f t="shared" si="36"/>
        <v/>
      </c>
      <c r="DH32" s="22" t="str">
        <f t="shared" si="37"/>
        <v/>
      </c>
      <c r="DI32" s="22" t="str">
        <f t="shared" si="38"/>
        <v/>
      </c>
      <c r="DJ32" s="22" t="str">
        <f t="shared" si="39"/>
        <v/>
      </c>
      <c r="DK32" s="22" t="str">
        <f t="shared" si="40"/>
        <v/>
      </c>
      <c r="DL32" s="22" t="str">
        <f t="shared" si="41"/>
        <v/>
      </c>
      <c r="DM32" s="22" t="str">
        <f t="shared" si="42"/>
        <v/>
      </c>
      <c r="DN32" s="22" t="str">
        <f t="shared" si="43"/>
        <v/>
      </c>
      <c r="DO32" s="22" t="str">
        <f t="shared" si="44"/>
        <v/>
      </c>
      <c r="DP32" s="22" t="str">
        <f t="shared" si="45"/>
        <v/>
      </c>
      <c r="DQ32" s="22" t="str">
        <f t="shared" si="46"/>
        <v/>
      </c>
      <c r="DR32" s="22" t="str">
        <f t="shared" si="47"/>
        <v/>
      </c>
      <c r="DS32" s="22" t="str">
        <f t="shared" si="48"/>
        <v/>
      </c>
      <c r="DT32" s="22" t="str">
        <f t="shared" si="49"/>
        <v/>
      </c>
      <c r="DU32" s="22" t="str">
        <f t="shared" si="50"/>
        <v/>
      </c>
      <c r="DV32" s="22" t="str">
        <f t="shared" si="51"/>
        <v/>
      </c>
      <c r="DW32" s="22" t="str">
        <f t="shared" si="52"/>
        <v/>
      </c>
      <c r="DX32" s="22" t="str">
        <f t="shared" si="53"/>
        <v/>
      </c>
      <c r="DY32" s="22" t="str">
        <f t="shared" si="54"/>
        <v/>
      </c>
      <c r="DZ32" s="22" t="str">
        <f t="shared" si="55"/>
        <v/>
      </c>
      <c r="EA32" s="22" t="str">
        <f t="shared" si="56"/>
        <v/>
      </c>
      <c r="EB32" s="22" t="str">
        <f t="shared" si="57"/>
        <v/>
      </c>
      <c r="EC32" s="22" t="str">
        <f t="shared" si="58"/>
        <v/>
      </c>
      <c r="ED32" s="22" t="str">
        <f t="shared" si="59"/>
        <v/>
      </c>
      <c r="EE32" s="22" t="str">
        <f t="shared" si="60"/>
        <v/>
      </c>
    </row>
    <row r="33" spans="1:135" ht="11.25" customHeight="1">
      <c r="A33" s="40" t="s">
        <v>145</v>
      </c>
      <c r="B33" s="40" t="s">
        <v>74</v>
      </c>
      <c r="C33" s="86" t="s">
        <v>51</v>
      </c>
      <c r="D33" s="86"/>
      <c r="E33" s="87">
        <v>1</v>
      </c>
      <c r="F33" s="88" t="s">
        <v>147</v>
      </c>
      <c r="G33" s="89">
        <v>25818</v>
      </c>
      <c r="H33" s="89"/>
      <c r="I33" s="42"/>
      <c r="J33" s="42"/>
      <c r="K33" s="42"/>
      <c r="L33" s="41">
        <v>1</v>
      </c>
      <c r="M33" s="42"/>
      <c r="N33" s="52" t="s">
        <v>186</v>
      </c>
      <c r="O33" s="20">
        <f t="shared" si="0"/>
        <v>1</v>
      </c>
      <c r="P33" s="20">
        <f t="shared" si="1"/>
        <v>9</v>
      </c>
      <c r="Q33" s="20">
        <f t="shared" si="2"/>
        <v>1970</v>
      </c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DC33" s="22" t="str">
        <f t="shared" si="32"/>
        <v/>
      </c>
      <c r="DD33" s="22" t="str">
        <f t="shared" si="33"/>
        <v/>
      </c>
      <c r="DE33" s="22" t="str">
        <f t="shared" si="34"/>
        <v/>
      </c>
      <c r="DF33" s="22" t="str">
        <f t="shared" si="35"/>
        <v/>
      </c>
      <c r="DG33" s="22" t="str">
        <f t="shared" si="36"/>
        <v/>
      </c>
      <c r="DH33" s="22" t="str">
        <f t="shared" si="37"/>
        <v/>
      </c>
      <c r="DI33" s="22" t="str">
        <f t="shared" si="38"/>
        <v/>
      </c>
      <c r="DJ33" s="22" t="str">
        <f t="shared" si="39"/>
        <v/>
      </c>
      <c r="DK33" s="22" t="str">
        <f t="shared" si="40"/>
        <v/>
      </c>
      <c r="DL33" s="22" t="str">
        <f t="shared" si="41"/>
        <v/>
      </c>
      <c r="DM33" s="22" t="str">
        <f t="shared" si="42"/>
        <v/>
      </c>
      <c r="DN33" s="22" t="str">
        <f t="shared" si="43"/>
        <v/>
      </c>
      <c r="DO33" s="22" t="str">
        <f t="shared" si="44"/>
        <v/>
      </c>
      <c r="DP33" s="22" t="str">
        <f t="shared" si="45"/>
        <v/>
      </c>
      <c r="DQ33" s="22" t="str">
        <f t="shared" si="46"/>
        <v/>
      </c>
      <c r="DR33" s="22" t="str">
        <f t="shared" si="47"/>
        <v/>
      </c>
      <c r="DS33" s="22" t="str">
        <f t="shared" si="48"/>
        <v/>
      </c>
      <c r="DT33" s="22" t="str">
        <f t="shared" si="49"/>
        <v/>
      </c>
      <c r="DU33" s="22" t="str">
        <f t="shared" si="50"/>
        <v/>
      </c>
      <c r="DV33" s="22" t="str">
        <f t="shared" si="51"/>
        <v/>
      </c>
      <c r="DW33" s="22" t="str">
        <f t="shared" si="52"/>
        <v/>
      </c>
      <c r="DX33" s="22" t="str">
        <f t="shared" si="53"/>
        <v/>
      </c>
      <c r="DY33" s="22" t="str">
        <f t="shared" si="54"/>
        <v/>
      </c>
      <c r="DZ33" s="22" t="str">
        <f t="shared" si="55"/>
        <v/>
      </c>
      <c r="EA33" s="22" t="str">
        <f t="shared" si="56"/>
        <v/>
      </c>
      <c r="EB33" s="22" t="str">
        <f t="shared" si="57"/>
        <v/>
      </c>
      <c r="EC33" s="22" t="str">
        <f t="shared" si="58"/>
        <v/>
      </c>
      <c r="ED33" s="22" t="str">
        <f t="shared" si="59"/>
        <v/>
      </c>
      <c r="EE33" s="22" t="str">
        <f t="shared" si="60"/>
        <v/>
      </c>
    </row>
    <row r="34" spans="1:135" ht="11.25" customHeight="1">
      <c r="A34" s="40" t="s">
        <v>145</v>
      </c>
      <c r="B34" s="40" t="s">
        <v>72</v>
      </c>
      <c r="C34" s="86" t="s">
        <v>360</v>
      </c>
      <c r="D34" s="86" t="s">
        <v>50</v>
      </c>
      <c r="E34" s="87">
        <v>1</v>
      </c>
      <c r="F34" s="88" t="s">
        <v>157</v>
      </c>
      <c r="G34" s="89">
        <v>25824</v>
      </c>
      <c r="H34" s="89">
        <v>25825</v>
      </c>
      <c r="I34" s="42"/>
      <c r="J34" s="42"/>
      <c r="K34" s="42"/>
      <c r="L34" s="41">
        <v>1</v>
      </c>
      <c r="M34" s="42"/>
      <c r="N34" s="52" t="s">
        <v>187</v>
      </c>
      <c r="O34" s="20">
        <f t="shared" si="0"/>
        <v>2</v>
      </c>
      <c r="P34" s="20">
        <f t="shared" si="1"/>
        <v>9</v>
      </c>
      <c r="Q34" s="20">
        <f t="shared" si="2"/>
        <v>1970</v>
      </c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DC34" s="22" t="str">
        <f t="shared" si="32"/>
        <v/>
      </c>
      <c r="DD34" s="22" t="str">
        <f t="shared" si="33"/>
        <v/>
      </c>
      <c r="DE34" s="22" t="str">
        <f t="shared" si="34"/>
        <v/>
      </c>
      <c r="DF34" s="22" t="str">
        <f t="shared" si="35"/>
        <v/>
      </c>
      <c r="DG34" s="22" t="str">
        <f t="shared" si="36"/>
        <v/>
      </c>
      <c r="DH34" s="22" t="str">
        <f t="shared" si="37"/>
        <v/>
      </c>
      <c r="DI34" s="22" t="str">
        <f t="shared" si="38"/>
        <v/>
      </c>
      <c r="DJ34" s="22" t="str">
        <f t="shared" si="39"/>
        <v/>
      </c>
      <c r="DK34" s="22" t="str">
        <f t="shared" si="40"/>
        <v/>
      </c>
      <c r="DL34" s="22" t="str">
        <f t="shared" si="41"/>
        <v/>
      </c>
      <c r="DM34" s="22" t="str">
        <f t="shared" si="42"/>
        <v/>
      </c>
      <c r="DN34" s="22" t="str">
        <f t="shared" si="43"/>
        <v/>
      </c>
      <c r="DO34" s="22" t="str">
        <f t="shared" si="44"/>
        <v/>
      </c>
      <c r="DP34" s="22" t="str">
        <f t="shared" si="45"/>
        <v/>
      </c>
      <c r="DQ34" s="22" t="str">
        <f t="shared" si="46"/>
        <v/>
      </c>
      <c r="DR34" s="22" t="str">
        <f t="shared" si="47"/>
        <v/>
      </c>
      <c r="DS34" s="22" t="str">
        <f t="shared" si="48"/>
        <v/>
      </c>
      <c r="DT34" s="22" t="str">
        <f t="shared" si="49"/>
        <v/>
      </c>
      <c r="DU34" s="22" t="str">
        <f t="shared" si="50"/>
        <v/>
      </c>
      <c r="DV34" s="22" t="str">
        <f t="shared" si="51"/>
        <v/>
      </c>
      <c r="DW34" s="22" t="str">
        <f t="shared" si="52"/>
        <v/>
      </c>
      <c r="DX34" s="22" t="str">
        <f t="shared" si="53"/>
        <v/>
      </c>
      <c r="DY34" s="22" t="str">
        <f t="shared" si="54"/>
        <v/>
      </c>
      <c r="DZ34" s="22" t="str">
        <f t="shared" si="55"/>
        <v/>
      </c>
      <c r="EA34" s="22" t="str">
        <f t="shared" si="56"/>
        <v/>
      </c>
      <c r="EB34" s="22" t="str">
        <f t="shared" si="57"/>
        <v/>
      </c>
      <c r="EC34" s="22" t="str">
        <f t="shared" si="58"/>
        <v/>
      </c>
      <c r="ED34" s="22" t="str">
        <f t="shared" si="59"/>
        <v/>
      </c>
      <c r="EE34" s="22" t="str">
        <f t="shared" si="60"/>
        <v/>
      </c>
    </row>
    <row r="35" spans="1:135" ht="11.25" customHeight="1">
      <c r="A35" s="40" t="s">
        <v>145</v>
      </c>
      <c r="B35" s="40" t="s">
        <v>72</v>
      </c>
      <c r="C35" s="86" t="s">
        <v>456</v>
      </c>
      <c r="D35" s="86" t="s">
        <v>50</v>
      </c>
      <c r="E35" s="87">
        <v>1</v>
      </c>
      <c r="F35" s="88" t="s">
        <v>157</v>
      </c>
      <c r="G35" s="89">
        <v>25826</v>
      </c>
      <c r="H35" s="89">
        <v>25830</v>
      </c>
      <c r="I35" s="42"/>
      <c r="J35" s="42"/>
      <c r="K35" s="42"/>
      <c r="L35" s="41">
        <v>1</v>
      </c>
      <c r="M35" s="42"/>
      <c r="N35" s="52" t="s">
        <v>188</v>
      </c>
      <c r="O35" s="20">
        <f t="shared" si="0"/>
        <v>2</v>
      </c>
      <c r="P35" s="20">
        <f t="shared" si="1"/>
        <v>9</v>
      </c>
      <c r="Q35" s="20">
        <f t="shared" si="2"/>
        <v>1970</v>
      </c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DC35" s="22" t="str">
        <f t="shared" ref="DC35:DC83" si="61">IF(Q36=1977,IF($E36=0,"",$E36),"")</f>
        <v/>
      </c>
      <c r="DD35" s="22" t="str">
        <f t="shared" ref="DD35:DD83" si="62">IF(Q36=1978,IF($E36=0,"",$E36),"")</f>
        <v/>
      </c>
      <c r="DE35" s="22" t="str">
        <f t="shared" ref="DE35:DE83" si="63">IF(Q36=1979,IF($E36=0,"",$E36),"")</f>
        <v/>
      </c>
      <c r="DF35" s="22" t="str">
        <f t="shared" ref="DF35:DF83" si="64">IF(Q36=1980,IF($E36=0,"",$E36),"")</f>
        <v/>
      </c>
      <c r="DG35" s="22" t="str">
        <f t="shared" ref="DG35:DG83" si="65">IF(Q36=1981,IF($E36=0,"",$E36),"")</f>
        <v/>
      </c>
      <c r="DH35" s="22" t="str">
        <f t="shared" ref="DH35:DH83" si="66">IF(Q36=1982,IF($E36=0,"",$E36),"")</f>
        <v/>
      </c>
      <c r="DI35" s="22" t="str">
        <f t="shared" ref="DI35:DI83" si="67">IF(Q36=1983,IF($E36=0,"",$E36),"")</f>
        <v/>
      </c>
      <c r="DJ35" s="22" t="str">
        <f t="shared" ref="DJ35:DJ83" si="68">IF(Q36=1984,IF($E36=0,"",$E36),"")</f>
        <v/>
      </c>
      <c r="DK35" s="22" t="str">
        <f t="shared" ref="DK35:DK83" si="69">IF(Q36=1985,IF($E36=0,"",$E36),"")</f>
        <v/>
      </c>
      <c r="DL35" s="22" t="str">
        <f t="shared" ref="DL35:DL83" si="70">IF(Q36=1986,IF($E36=0,"",$E36),"")</f>
        <v/>
      </c>
      <c r="DM35" s="22" t="str">
        <f t="shared" ref="DM35:DM83" si="71">IF(Q36=1987,IF($E36=0,"",$E36),"")</f>
        <v/>
      </c>
      <c r="DN35" s="22" t="str">
        <f t="shared" ref="DN35:DN83" si="72">IF(Q36=1988,IF($E36=0,"",$E36),"")</f>
        <v/>
      </c>
      <c r="DO35" s="22" t="str">
        <f t="shared" ref="DO35:DO83" si="73">IF(Q36=1989,IF($E36=0,"",$E36),"")</f>
        <v/>
      </c>
      <c r="DP35" s="22" t="str">
        <f t="shared" ref="DP35:DP83" si="74">IF(Q36=1990,IF($E36=0,"",$E36),"")</f>
        <v/>
      </c>
      <c r="DQ35" s="22" t="str">
        <f t="shared" ref="DQ35:DQ83" si="75">IF(Q36=1991,IF($E36=0,"",$E36),"")</f>
        <v/>
      </c>
      <c r="DR35" s="22" t="str">
        <f t="shared" ref="DR35:DR83" si="76">IF(Q36=1992,IF($E36=0,"",$E36),"")</f>
        <v/>
      </c>
      <c r="DS35" s="22" t="str">
        <f t="shared" ref="DS35:DS83" si="77">IF(Q36=1993,IF($E36=0,"",$E36),"")</f>
        <v/>
      </c>
      <c r="DT35" s="22" t="str">
        <f t="shared" ref="DT35:DT83" si="78">IF(Q36=1994,IF($E36=0,"",$E36),"")</f>
        <v/>
      </c>
      <c r="DU35" s="22" t="str">
        <f t="shared" ref="DU35:DU83" si="79">IF(Q36=1995,IF($E36=0,"",$E36),"")</f>
        <v/>
      </c>
      <c r="DV35" s="22" t="str">
        <f t="shared" ref="DV35:DV83" si="80">IF(Q36=1996,IF($E36=0,"",$E36),"")</f>
        <v/>
      </c>
      <c r="DW35" s="22" t="str">
        <f t="shared" ref="DW35:DW83" si="81">IF(Q36=1997,IF($E36=0,"",$E36),"")</f>
        <v/>
      </c>
      <c r="DX35" s="22" t="str">
        <f t="shared" ref="DX35:DX83" si="82">IF(Q36=1998,IF($E36=0,"",$E36),"")</f>
        <v/>
      </c>
      <c r="DY35" s="22" t="str">
        <f t="shared" ref="DY35:DY83" si="83">IF(Q36=1999,IF($E36=0,"",$E36),"")</f>
        <v/>
      </c>
      <c r="DZ35" s="22" t="str">
        <f t="shared" ref="DZ35:DZ83" si="84">IF(Q36=2000,IF($E36=0,"",$E36),"")</f>
        <v/>
      </c>
      <c r="EA35" s="22" t="str">
        <f t="shared" ref="EA35:EA83" si="85">IF(Q36=2001,IF($E36=0,"",$E36),"")</f>
        <v/>
      </c>
      <c r="EB35" s="22" t="str">
        <f t="shared" ref="EB35:EB83" si="86">IF(Q36=2002,IF($E36=0,"",$E36),"")</f>
        <v/>
      </c>
      <c r="EC35" s="22" t="str">
        <f t="shared" ref="EC35:EC83" si="87">IF(Q36=2003,IF($E36=0,"",$E36),"")</f>
        <v/>
      </c>
      <c r="ED35" s="22" t="str">
        <f t="shared" ref="ED35:ED83" si="88">IF(Q36=2004,IF($E36=0,"",$E36),"")</f>
        <v/>
      </c>
      <c r="EE35" s="22" t="str">
        <f t="shared" ref="EE35:EE83" si="89">IF(Q36=2005,IF($E36=0,"",$E36),"")</f>
        <v/>
      </c>
    </row>
    <row r="36" spans="1:135" ht="11.25" customHeight="1">
      <c r="A36" s="40" t="s">
        <v>145</v>
      </c>
      <c r="B36" s="40" t="s">
        <v>72</v>
      </c>
      <c r="C36" s="86" t="s">
        <v>454</v>
      </c>
      <c r="D36" s="86" t="s">
        <v>50</v>
      </c>
      <c r="E36" s="87">
        <v>1</v>
      </c>
      <c r="F36" s="88" t="s">
        <v>157</v>
      </c>
      <c r="G36" s="89">
        <v>25827</v>
      </c>
      <c r="H36" s="89"/>
      <c r="I36" s="42"/>
      <c r="J36" s="42"/>
      <c r="K36" s="42"/>
      <c r="L36" s="41">
        <v>1</v>
      </c>
      <c r="M36" s="42"/>
      <c r="N36" s="52" t="s">
        <v>189</v>
      </c>
      <c r="O36" s="20">
        <f t="shared" si="0"/>
        <v>2</v>
      </c>
      <c r="P36" s="20">
        <f t="shared" si="1"/>
        <v>9</v>
      </c>
      <c r="Q36" s="20">
        <f t="shared" si="2"/>
        <v>1970</v>
      </c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DC36" s="22" t="str">
        <f t="shared" si="61"/>
        <v/>
      </c>
      <c r="DD36" s="22" t="str">
        <f t="shared" si="62"/>
        <v/>
      </c>
      <c r="DE36" s="22" t="str">
        <f t="shared" si="63"/>
        <v/>
      </c>
      <c r="DF36" s="22" t="str">
        <f t="shared" si="64"/>
        <v/>
      </c>
      <c r="DG36" s="22" t="str">
        <f t="shared" si="65"/>
        <v/>
      </c>
      <c r="DH36" s="22" t="str">
        <f t="shared" si="66"/>
        <v/>
      </c>
      <c r="DI36" s="22" t="str">
        <f t="shared" si="67"/>
        <v/>
      </c>
      <c r="DJ36" s="22" t="str">
        <f t="shared" si="68"/>
        <v/>
      </c>
      <c r="DK36" s="22" t="str">
        <f t="shared" si="69"/>
        <v/>
      </c>
      <c r="DL36" s="22" t="str">
        <f t="shared" si="70"/>
        <v/>
      </c>
      <c r="DM36" s="22" t="str">
        <f t="shared" si="71"/>
        <v/>
      </c>
      <c r="DN36" s="22" t="str">
        <f t="shared" si="72"/>
        <v/>
      </c>
      <c r="DO36" s="22" t="str">
        <f t="shared" si="73"/>
        <v/>
      </c>
      <c r="DP36" s="22" t="str">
        <f t="shared" si="74"/>
        <v/>
      </c>
      <c r="DQ36" s="22" t="str">
        <f t="shared" si="75"/>
        <v/>
      </c>
      <c r="DR36" s="22" t="str">
        <f t="shared" si="76"/>
        <v/>
      </c>
      <c r="DS36" s="22" t="str">
        <f t="shared" si="77"/>
        <v/>
      </c>
      <c r="DT36" s="22" t="str">
        <f t="shared" si="78"/>
        <v/>
      </c>
      <c r="DU36" s="22" t="str">
        <f t="shared" si="79"/>
        <v/>
      </c>
      <c r="DV36" s="22" t="str">
        <f t="shared" si="80"/>
        <v/>
      </c>
      <c r="DW36" s="22" t="str">
        <f t="shared" si="81"/>
        <v/>
      </c>
      <c r="DX36" s="22" t="str">
        <f t="shared" si="82"/>
        <v/>
      </c>
      <c r="DY36" s="22" t="str">
        <f t="shared" si="83"/>
        <v/>
      </c>
      <c r="DZ36" s="22" t="str">
        <f t="shared" si="84"/>
        <v/>
      </c>
      <c r="EA36" s="22" t="str">
        <f t="shared" si="85"/>
        <v/>
      </c>
      <c r="EB36" s="22" t="str">
        <f t="shared" si="86"/>
        <v/>
      </c>
      <c r="EC36" s="22" t="str">
        <f t="shared" si="87"/>
        <v/>
      </c>
      <c r="ED36" s="22" t="str">
        <f t="shared" si="88"/>
        <v/>
      </c>
      <c r="EE36" s="22" t="str">
        <f t="shared" si="89"/>
        <v/>
      </c>
    </row>
    <row r="37" spans="1:135" ht="11.25" customHeight="1">
      <c r="A37" s="40" t="s">
        <v>145</v>
      </c>
      <c r="B37" s="40" t="s">
        <v>72</v>
      </c>
      <c r="C37" s="86" t="s">
        <v>457</v>
      </c>
      <c r="D37" s="86" t="s">
        <v>50</v>
      </c>
      <c r="E37" s="87">
        <v>1</v>
      </c>
      <c r="F37" s="88" t="s">
        <v>141</v>
      </c>
      <c r="G37" s="89">
        <v>25831</v>
      </c>
      <c r="H37" s="89"/>
      <c r="I37" s="42"/>
      <c r="J37" s="42"/>
      <c r="K37" s="42"/>
      <c r="L37" s="41">
        <v>1</v>
      </c>
      <c r="M37" s="42"/>
      <c r="N37" s="52" t="s">
        <v>190</v>
      </c>
      <c r="O37" s="20">
        <f t="shared" si="0"/>
        <v>2</v>
      </c>
      <c r="P37" s="20">
        <f t="shared" si="1"/>
        <v>9</v>
      </c>
      <c r="Q37" s="20">
        <f t="shared" si="2"/>
        <v>1970</v>
      </c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DC37" s="22" t="str">
        <f t="shared" si="61"/>
        <v/>
      </c>
      <c r="DD37" s="22" t="str">
        <f t="shared" si="62"/>
        <v/>
      </c>
      <c r="DE37" s="22" t="str">
        <f t="shared" si="63"/>
        <v/>
      </c>
      <c r="DF37" s="22" t="str">
        <f t="shared" si="64"/>
        <v/>
      </c>
      <c r="DG37" s="22" t="str">
        <f t="shared" si="65"/>
        <v/>
      </c>
      <c r="DH37" s="22" t="str">
        <f t="shared" si="66"/>
        <v/>
      </c>
      <c r="DI37" s="22" t="str">
        <f t="shared" si="67"/>
        <v/>
      </c>
      <c r="DJ37" s="22" t="str">
        <f t="shared" si="68"/>
        <v/>
      </c>
      <c r="DK37" s="22" t="str">
        <f t="shared" si="69"/>
        <v/>
      </c>
      <c r="DL37" s="22" t="str">
        <f t="shared" si="70"/>
        <v/>
      </c>
      <c r="DM37" s="22" t="str">
        <f t="shared" si="71"/>
        <v/>
      </c>
      <c r="DN37" s="22" t="str">
        <f t="shared" si="72"/>
        <v/>
      </c>
      <c r="DO37" s="22" t="str">
        <f t="shared" si="73"/>
        <v/>
      </c>
      <c r="DP37" s="22" t="str">
        <f t="shared" si="74"/>
        <v/>
      </c>
      <c r="DQ37" s="22" t="str">
        <f t="shared" si="75"/>
        <v/>
      </c>
      <c r="DR37" s="22" t="str">
        <f t="shared" si="76"/>
        <v/>
      </c>
      <c r="DS37" s="22" t="str">
        <f t="shared" si="77"/>
        <v/>
      </c>
      <c r="DT37" s="22" t="str">
        <f t="shared" si="78"/>
        <v/>
      </c>
      <c r="DU37" s="22" t="str">
        <f t="shared" si="79"/>
        <v/>
      </c>
      <c r="DV37" s="22" t="str">
        <f t="shared" si="80"/>
        <v/>
      </c>
      <c r="DW37" s="22" t="str">
        <f t="shared" si="81"/>
        <v/>
      </c>
      <c r="DX37" s="22" t="str">
        <f t="shared" si="82"/>
        <v/>
      </c>
      <c r="DY37" s="22" t="str">
        <f t="shared" si="83"/>
        <v/>
      </c>
      <c r="DZ37" s="22" t="str">
        <f t="shared" si="84"/>
        <v/>
      </c>
      <c r="EA37" s="22" t="str">
        <f t="shared" si="85"/>
        <v/>
      </c>
      <c r="EB37" s="22" t="str">
        <f t="shared" si="86"/>
        <v/>
      </c>
      <c r="EC37" s="22" t="str">
        <f t="shared" si="87"/>
        <v/>
      </c>
      <c r="ED37" s="22" t="str">
        <f t="shared" si="88"/>
        <v/>
      </c>
      <c r="EE37" s="22" t="str">
        <f t="shared" si="89"/>
        <v/>
      </c>
    </row>
    <row r="38" spans="1:135" ht="11.25" customHeight="1">
      <c r="A38" s="40" t="s">
        <v>145</v>
      </c>
      <c r="B38" s="40" t="s">
        <v>72</v>
      </c>
      <c r="C38" s="86" t="s">
        <v>458</v>
      </c>
      <c r="D38" s="86" t="s">
        <v>50</v>
      </c>
      <c r="E38" s="87">
        <v>1</v>
      </c>
      <c r="F38" s="88" t="s">
        <v>157</v>
      </c>
      <c r="G38" s="89">
        <v>25853</v>
      </c>
      <c r="H38" s="89"/>
      <c r="I38" s="42"/>
      <c r="J38" s="42"/>
      <c r="K38" s="42"/>
      <c r="L38" s="41">
        <v>1</v>
      </c>
      <c r="M38" s="42"/>
      <c r="N38" s="52" t="s">
        <v>191</v>
      </c>
      <c r="O38" s="20">
        <f t="shared" si="0"/>
        <v>2</v>
      </c>
      <c r="P38" s="20">
        <f t="shared" si="1"/>
        <v>10</v>
      </c>
      <c r="Q38" s="20">
        <f t="shared" si="2"/>
        <v>1970</v>
      </c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DC38" s="22" t="str">
        <f t="shared" si="61"/>
        <v/>
      </c>
      <c r="DD38" s="22" t="str">
        <f t="shared" si="62"/>
        <v/>
      </c>
      <c r="DE38" s="22" t="str">
        <f t="shared" si="63"/>
        <v/>
      </c>
      <c r="DF38" s="22" t="str">
        <f t="shared" si="64"/>
        <v/>
      </c>
      <c r="DG38" s="22" t="str">
        <f t="shared" si="65"/>
        <v/>
      </c>
      <c r="DH38" s="22" t="str">
        <f t="shared" si="66"/>
        <v/>
      </c>
      <c r="DI38" s="22" t="str">
        <f t="shared" si="67"/>
        <v/>
      </c>
      <c r="DJ38" s="22" t="str">
        <f t="shared" si="68"/>
        <v/>
      </c>
      <c r="DK38" s="22" t="str">
        <f t="shared" si="69"/>
        <v/>
      </c>
      <c r="DL38" s="22" t="str">
        <f t="shared" si="70"/>
        <v/>
      </c>
      <c r="DM38" s="22" t="str">
        <f t="shared" si="71"/>
        <v/>
      </c>
      <c r="DN38" s="22" t="str">
        <f t="shared" si="72"/>
        <v/>
      </c>
      <c r="DO38" s="22" t="str">
        <f t="shared" si="73"/>
        <v/>
      </c>
      <c r="DP38" s="22" t="str">
        <f t="shared" si="74"/>
        <v/>
      </c>
      <c r="DQ38" s="22" t="str">
        <f t="shared" si="75"/>
        <v/>
      </c>
      <c r="DR38" s="22" t="str">
        <f t="shared" si="76"/>
        <v/>
      </c>
      <c r="DS38" s="22" t="str">
        <f t="shared" si="77"/>
        <v/>
      </c>
      <c r="DT38" s="22" t="str">
        <f t="shared" si="78"/>
        <v/>
      </c>
      <c r="DU38" s="22" t="str">
        <f t="shared" si="79"/>
        <v/>
      </c>
      <c r="DV38" s="22" t="str">
        <f t="shared" si="80"/>
        <v/>
      </c>
      <c r="DW38" s="22" t="str">
        <f t="shared" si="81"/>
        <v/>
      </c>
      <c r="DX38" s="22" t="str">
        <f t="shared" si="82"/>
        <v/>
      </c>
      <c r="DY38" s="22" t="str">
        <f t="shared" si="83"/>
        <v/>
      </c>
      <c r="DZ38" s="22" t="str">
        <f t="shared" si="84"/>
        <v/>
      </c>
      <c r="EA38" s="22" t="str">
        <f t="shared" si="85"/>
        <v/>
      </c>
      <c r="EB38" s="22" t="str">
        <f t="shared" si="86"/>
        <v/>
      </c>
      <c r="EC38" s="22" t="str">
        <f t="shared" si="87"/>
        <v/>
      </c>
      <c r="ED38" s="22" t="str">
        <f t="shared" si="88"/>
        <v/>
      </c>
      <c r="EE38" s="22" t="str">
        <f t="shared" si="89"/>
        <v/>
      </c>
    </row>
    <row r="39" spans="1:135" ht="11.25" customHeight="1">
      <c r="A39" s="40" t="s">
        <v>145</v>
      </c>
      <c r="B39" s="40" t="s">
        <v>81</v>
      </c>
      <c r="C39" s="86" t="s">
        <v>192</v>
      </c>
      <c r="D39" s="86"/>
      <c r="E39" s="87">
        <v>1</v>
      </c>
      <c r="F39" s="88" t="s">
        <v>147</v>
      </c>
      <c r="G39" s="89">
        <v>25855</v>
      </c>
      <c r="H39" s="89"/>
      <c r="I39" s="42"/>
      <c r="J39" s="42"/>
      <c r="K39" s="42"/>
      <c r="L39" s="41">
        <v>1</v>
      </c>
      <c r="M39" s="42"/>
      <c r="N39" s="52" t="s">
        <v>193</v>
      </c>
      <c r="O39" s="20">
        <f t="shared" si="0"/>
        <v>2</v>
      </c>
      <c r="P39" s="20">
        <f t="shared" si="1"/>
        <v>10</v>
      </c>
      <c r="Q39" s="20">
        <f t="shared" si="2"/>
        <v>1970</v>
      </c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DC39" s="22" t="str">
        <f t="shared" si="61"/>
        <v/>
      </c>
      <c r="DD39" s="22" t="str">
        <f t="shared" si="62"/>
        <v/>
      </c>
      <c r="DE39" s="22" t="str">
        <f t="shared" si="63"/>
        <v/>
      </c>
      <c r="DF39" s="22" t="str">
        <f t="shared" si="64"/>
        <v/>
      </c>
      <c r="DG39" s="22" t="str">
        <f t="shared" si="65"/>
        <v/>
      </c>
      <c r="DH39" s="22" t="str">
        <f t="shared" si="66"/>
        <v/>
      </c>
      <c r="DI39" s="22" t="str">
        <f t="shared" si="67"/>
        <v/>
      </c>
      <c r="DJ39" s="22" t="str">
        <f t="shared" si="68"/>
        <v/>
      </c>
      <c r="DK39" s="22" t="str">
        <f t="shared" si="69"/>
        <v/>
      </c>
      <c r="DL39" s="22" t="str">
        <f t="shared" si="70"/>
        <v/>
      </c>
      <c r="DM39" s="22" t="str">
        <f t="shared" si="71"/>
        <v/>
      </c>
      <c r="DN39" s="22" t="str">
        <f t="shared" si="72"/>
        <v/>
      </c>
      <c r="DO39" s="22" t="str">
        <f t="shared" si="73"/>
        <v/>
      </c>
      <c r="DP39" s="22" t="str">
        <f t="shared" si="74"/>
        <v/>
      </c>
      <c r="DQ39" s="22" t="str">
        <f t="shared" si="75"/>
        <v/>
      </c>
      <c r="DR39" s="22" t="str">
        <f t="shared" si="76"/>
        <v/>
      </c>
      <c r="DS39" s="22" t="str">
        <f t="shared" si="77"/>
        <v/>
      </c>
      <c r="DT39" s="22" t="str">
        <f t="shared" si="78"/>
        <v/>
      </c>
      <c r="DU39" s="22" t="str">
        <f t="shared" si="79"/>
        <v/>
      </c>
      <c r="DV39" s="22" t="str">
        <f t="shared" si="80"/>
        <v/>
      </c>
      <c r="DW39" s="22" t="str">
        <f t="shared" si="81"/>
        <v/>
      </c>
      <c r="DX39" s="22" t="str">
        <f t="shared" si="82"/>
        <v/>
      </c>
      <c r="DY39" s="22" t="str">
        <f t="shared" si="83"/>
        <v/>
      </c>
      <c r="DZ39" s="22" t="str">
        <f t="shared" si="84"/>
        <v/>
      </c>
      <c r="EA39" s="22" t="str">
        <f t="shared" si="85"/>
        <v/>
      </c>
      <c r="EB39" s="22" t="str">
        <f t="shared" si="86"/>
        <v/>
      </c>
      <c r="EC39" s="22" t="str">
        <f t="shared" si="87"/>
        <v/>
      </c>
      <c r="ED39" s="22" t="str">
        <f t="shared" si="88"/>
        <v/>
      </c>
      <c r="EE39" s="22" t="str">
        <f t="shared" si="89"/>
        <v/>
      </c>
    </row>
    <row r="40" spans="1:135" ht="11.25" customHeight="1">
      <c r="A40" s="40" t="s">
        <v>145</v>
      </c>
      <c r="B40" s="40" t="s">
        <v>72</v>
      </c>
      <c r="C40" s="86" t="s">
        <v>459</v>
      </c>
      <c r="D40" s="86" t="s">
        <v>50</v>
      </c>
      <c r="E40" s="87">
        <v>1</v>
      </c>
      <c r="F40" s="88" t="s">
        <v>141</v>
      </c>
      <c r="G40" s="89">
        <v>26192</v>
      </c>
      <c r="H40" s="89">
        <v>26193</v>
      </c>
      <c r="I40" s="42"/>
      <c r="J40" s="42"/>
      <c r="K40" s="42"/>
      <c r="L40" s="41">
        <v>1</v>
      </c>
      <c r="M40" s="42"/>
      <c r="N40" s="52" t="s">
        <v>194</v>
      </c>
      <c r="O40" s="20">
        <f t="shared" si="0"/>
        <v>2</v>
      </c>
      <c r="P40" s="20">
        <f t="shared" si="1"/>
        <v>9</v>
      </c>
      <c r="Q40" s="20">
        <f t="shared" si="2"/>
        <v>1971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DC40" s="22" t="str">
        <f>IF(Q42=1977,IF($E42=0,"",$E42),"")</f>
        <v/>
      </c>
      <c r="DD40" s="22" t="str">
        <f>IF(Q42=1978,IF($E42=0,"",$E42),"")</f>
        <v/>
      </c>
      <c r="DE40" s="22" t="str">
        <f>IF(Q42=1979,IF($E42=0,"",$E42),"")</f>
        <v/>
      </c>
      <c r="DF40" s="22" t="str">
        <f>IF(Q42=1980,IF($E42=0,"",$E42),"")</f>
        <v/>
      </c>
      <c r="DG40" s="22" t="str">
        <f>IF(Q42=1981,IF($E42=0,"",$E42),"")</f>
        <v/>
      </c>
      <c r="DH40" s="22" t="str">
        <f>IF(Q42=1982,IF($E42=0,"",$E42),"")</f>
        <v/>
      </c>
      <c r="DI40" s="22" t="str">
        <f>IF(Q42=1983,IF($E42=0,"",$E42),"")</f>
        <v/>
      </c>
      <c r="DJ40" s="22" t="str">
        <f>IF(Q42=1984,IF($E42=0,"",$E42),"")</f>
        <v/>
      </c>
      <c r="DK40" s="22" t="str">
        <f>IF(Q42=1985,IF($E42=0,"",$E42),"")</f>
        <v/>
      </c>
      <c r="DL40" s="22" t="str">
        <f>IF(Q42=1986,IF($E42=0,"",$E42),"")</f>
        <v/>
      </c>
      <c r="DM40" s="22" t="str">
        <f>IF(Q42=1987,IF($E42=0,"",$E42),"")</f>
        <v/>
      </c>
      <c r="DN40" s="22" t="str">
        <f>IF(Q42=1988,IF($E42=0,"",$E42),"")</f>
        <v/>
      </c>
      <c r="DO40" s="22" t="str">
        <f>IF(Q42=1989,IF($E42=0,"",$E42),"")</f>
        <v/>
      </c>
      <c r="DP40" s="22" t="str">
        <f>IF(Q42=1990,IF($E42=0,"",$E42),"")</f>
        <v/>
      </c>
      <c r="DQ40" s="22" t="str">
        <f>IF(Q42=1991,IF($E42=0,"",$E42),"")</f>
        <v/>
      </c>
      <c r="DR40" s="22" t="str">
        <f>IF(Q42=1992,IF($E42=0,"",$E42),"")</f>
        <v/>
      </c>
      <c r="DS40" s="22" t="str">
        <f>IF(Q42=1993,IF($E42=0,"",$E42),"")</f>
        <v/>
      </c>
      <c r="DT40" s="22" t="str">
        <f>IF(Q42=1994,IF($E42=0,"",$E42),"")</f>
        <v/>
      </c>
      <c r="DU40" s="22" t="str">
        <f>IF(Q42=1995,IF($E42=0,"",$E42),"")</f>
        <v/>
      </c>
      <c r="DV40" s="22" t="str">
        <f>IF(Q42=1996,IF($E42=0,"",$E42),"")</f>
        <v/>
      </c>
      <c r="DW40" s="22" t="str">
        <f>IF(Q42=1997,IF($E42=0,"",$E42),"")</f>
        <v/>
      </c>
      <c r="DX40" s="22" t="str">
        <f>IF(Q42=1998,IF($E42=0,"",$E42),"")</f>
        <v/>
      </c>
      <c r="DY40" s="22" t="str">
        <f>IF(Q42=1999,IF($E42=0,"",$E42),"")</f>
        <v/>
      </c>
      <c r="DZ40" s="22" t="str">
        <f>IF(Q42=2000,IF($E42=0,"",$E42),"")</f>
        <v/>
      </c>
      <c r="EA40" s="22" t="str">
        <f>IF(Q42=2001,IF($E42=0,"",$E42),"")</f>
        <v/>
      </c>
      <c r="EB40" s="22" t="str">
        <f>IF(Q42=2002,IF($E42=0,"",$E42),"")</f>
        <v/>
      </c>
      <c r="EC40" s="22" t="str">
        <f>IF(Q42=2003,IF($E42=0,"",$E42),"")</f>
        <v/>
      </c>
      <c r="ED40" s="22" t="str">
        <f>IF(Q42=2004,IF($E42=0,"",$E42),"")</f>
        <v/>
      </c>
      <c r="EE40" s="22" t="str">
        <f>IF(Q42=2005,IF($E42=0,"",$E42),"")</f>
        <v/>
      </c>
    </row>
    <row r="41" spans="1:135" ht="11.25" customHeight="1">
      <c r="A41" s="40" t="s">
        <v>145</v>
      </c>
      <c r="B41" s="40" t="s">
        <v>78</v>
      </c>
      <c r="C41" s="86" t="s">
        <v>195</v>
      </c>
      <c r="D41" s="86" t="s">
        <v>135</v>
      </c>
      <c r="E41" s="87">
        <v>1</v>
      </c>
      <c r="F41" s="88" t="s">
        <v>161</v>
      </c>
      <c r="G41" s="89">
        <v>26545</v>
      </c>
      <c r="H41" s="89"/>
      <c r="I41" s="42"/>
      <c r="J41" s="42"/>
      <c r="K41" s="42"/>
      <c r="L41" s="41">
        <v>1</v>
      </c>
      <c r="M41" s="42"/>
      <c r="N41" s="52" t="s">
        <v>196</v>
      </c>
      <c r="O41" s="20">
        <f t="shared" si="0"/>
        <v>1</v>
      </c>
      <c r="P41" s="20">
        <f t="shared" si="1"/>
        <v>9</v>
      </c>
      <c r="Q41" s="20">
        <f t="shared" si="2"/>
        <v>1972</v>
      </c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</row>
    <row r="42" spans="1:135" ht="11.25" customHeight="1">
      <c r="A42" s="40" t="s">
        <v>145</v>
      </c>
      <c r="B42" s="40" t="s">
        <v>72</v>
      </c>
      <c r="C42" s="86" t="s">
        <v>460</v>
      </c>
      <c r="D42" s="86" t="s">
        <v>50</v>
      </c>
      <c r="E42" s="87">
        <v>1</v>
      </c>
      <c r="F42" s="88" t="s">
        <v>157</v>
      </c>
      <c r="G42" s="89">
        <v>26566</v>
      </c>
      <c r="H42" s="89">
        <v>26571</v>
      </c>
      <c r="I42" s="42"/>
      <c r="J42" s="42"/>
      <c r="K42" s="42"/>
      <c r="L42" s="41">
        <v>1</v>
      </c>
      <c r="M42" s="42"/>
      <c r="N42" s="52" t="s">
        <v>197</v>
      </c>
      <c r="O42" s="20">
        <f t="shared" si="0"/>
        <v>3</v>
      </c>
      <c r="P42" s="20">
        <f t="shared" si="1"/>
        <v>9</v>
      </c>
      <c r="Q42" s="20">
        <f t="shared" si="2"/>
        <v>1972</v>
      </c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DC42" s="22" t="str">
        <f t="shared" si="61"/>
        <v/>
      </c>
      <c r="DD42" s="22" t="str">
        <f t="shared" si="62"/>
        <v/>
      </c>
      <c r="DE42" s="22" t="str">
        <f t="shared" si="63"/>
        <v/>
      </c>
      <c r="DF42" s="22" t="str">
        <f t="shared" si="64"/>
        <v/>
      </c>
      <c r="DG42" s="22" t="str">
        <f t="shared" si="65"/>
        <v/>
      </c>
      <c r="DH42" s="22" t="str">
        <f t="shared" si="66"/>
        <v/>
      </c>
      <c r="DI42" s="22" t="str">
        <f t="shared" si="67"/>
        <v/>
      </c>
      <c r="DJ42" s="22" t="str">
        <f t="shared" si="68"/>
        <v/>
      </c>
      <c r="DK42" s="22" t="str">
        <f t="shared" si="69"/>
        <v/>
      </c>
      <c r="DL42" s="22" t="str">
        <f t="shared" si="70"/>
        <v/>
      </c>
      <c r="DM42" s="22" t="str">
        <f t="shared" si="71"/>
        <v/>
      </c>
      <c r="DN42" s="22" t="str">
        <f t="shared" si="72"/>
        <v/>
      </c>
      <c r="DO42" s="22" t="str">
        <f t="shared" si="73"/>
        <v/>
      </c>
      <c r="DP42" s="22" t="str">
        <f t="shared" si="74"/>
        <v/>
      </c>
      <c r="DQ42" s="22" t="str">
        <f t="shared" si="75"/>
        <v/>
      </c>
      <c r="DR42" s="22" t="str">
        <f t="shared" si="76"/>
        <v/>
      </c>
      <c r="DS42" s="22" t="str">
        <f t="shared" si="77"/>
        <v/>
      </c>
      <c r="DT42" s="22" t="str">
        <f t="shared" si="78"/>
        <v/>
      </c>
      <c r="DU42" s="22" t="str">
        <f t="shared" si="79"/>
        <v/>
      </c>
      <c r="DV42" s="22" t="str">
        <f t="shared" si="80"/>
        <v/>
      </c>
      <c r="DW42" s="22" t="str">
        <f t="shared" si="81"/>
        <v/>
      </c>
      <c r="DX42" s="22" t="str">
        <f t="shared" si="82"/>
        <v/>
      </c>
      <c r="DY42" s="22" t="str">
        <f t="shared" si="83"/>
        <v/>
      </c>
      <c r="DZ42" s="22" t="str">
        <f t="shared" si="84"/>
        <v/>
      </c>
      <c r="EA42" s="22" t="str">
        <f t="shared" si="85"/>
        <v/>
      </c>
      <c r="EB42" s="22" t="str">
        <f t="shared" si="86"/>
        <v/>
      </c>
      <c r="EC42" s="22" t="str">
        <f t="shared" si="87"/>
        <v/>
      </c>
      <c r="ED42" s="22" t="str">
        <f t="shared" si="88"/>
        <v/>
      </c>
      <c r="EE42" s="22" t="str">
        <f t="shared" si="89"/>
        <v/>
      </c>
    </row>
    <row r="43" spans="1:135" ht="11.25" customHeight="1">
      <c r="A43" s="40" t="s">
        <v>145</v>
      </c>
      <c r="B43" s="40" t="s">
        <v>81</v>
      </c>
      <c r="C43" s="86" t="s">
        <v>198</v>
      </c>
      <c r="D43" s="86" t="s">
        <v>135</v>
      </c>
      <c r="E43" s="87">
        <v>1</v>
      </c>
      <c r="F43" s="88" t="s">
        <v>147</v>
      </c>
      <c r="G43" s="89">
        <v>26569</v>
      </c>
      <c r="H43" s="89"/>
      <c r="I43" s="42"/>
      <c r="J43" s="42"/>
      <c r="K43" s="42"/>
      <c r="L43" s="41">
        <v>1</v>
      </c>
      <c r="M43" s="42"/>
      <c r="N43" s="52" t="s">
        <v>199</v>
      </c>
      <c r="O43" s="20">
        <f t="shared" si="0"/>
        <v>3</v>
      </c>
      <c r="P43" s="20">
        <f t="shared" si="1"/>
        <v>9</v>
      </c>
      <c r="Q43" s="20">
        <f t="shared" si="2"/>
        <v>1972</v>
      </c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DC43" s="22" t="str">
        <f t="shared" si="61"/>
        <v/>
      </c>
      <c r="DD43" s="22" t="str">
        <f t="shared" si="62"/>
        <v/>
      </c>
      <c r="DE43" s="22" t="str">
        <f t="shared" si="63"/>
        <v/>
      </c>
      <c r="DF43" s="22" t="str">
        <f t="shared" si="64"/>
        <v/>
      </c>
      <c r="DG43" s="22" t="str">
        <f t="shared" si="65"/>
        <v/>
      </c>
      <c r="DH43" s="22" t="str">
        <f t="shared" si="66"/>
        <v/>
      </c>
      <c r="DI43" s="22" t="str">
        <f t="shared" si="67"/>
        <v/>
      </c>
      <c r="DJ43" s="22" t="str">
        <f t="shared" si="68"/>
        <v/>
      </c>
      <c r="DK43" s="22" t="str">
        <f t="shared" si="69"/>
        <v/>
      </c>
      <c r="DL43" s="22" t="str">
        <f t="shared" si="70"/>
        <v/>
      </c>
      <c r="DM43" s="22" t="str">
        <f t="shared" si="71"/>
        <v/>
      </c>
      <c r="DN43" s="22" t="str">
        <f t="shared" si="72"/>
        <v/>
      </c>
      <c r="DO43" s="22" t="str">
        <f t="shared" si="73"/>
        <v/>
      </c>
      <c r="DP43" s="22" t="str">
        <f t="shared" si="74"/>
        <v/>
      </c>
      <c r="DQ43" s="22" t="str">
        <f t="shared" si="75"/>
        <v/>
      </c>
      <c r="DR43" s="22" t="str">
        <f t="shared" si="76"/>
        <v/>
      </c>
      <c r="DS43" s="22" t="str">
        <f t="shared" si="77"/>
        <v/>
      </c>
      <c r="DT43" s="22" t="str">
        <f t="shared" si="78"/>
        <v/>
      </c>
      <c r="DU43" s="22" t="str">
        <f t="shared" si="79"/>
        <v/>
      </c>
      <c r="DV43" s="22" t="str">
        <f t="shared" si="80"/>
        <v/>
      </c>
      <c r="DW43" s="22" t="str">
        <f t="shared" si="81"/>
        <v/>
      </c>
      <c r="DX43" s="22" t="str">
        <f t="shared" si="82"/>
        <v/>
      </c>
      <c r="DY43" s="22" t="str">
        <f t="shared" si="83"/>
        <v/>
      </c>
      <c r="DZ43" s="22" t="str">
        <f t="shared" si="84"/>
        <v/>
      </c>
      <c r="EA43" s="22" t="str">
        <f t="shared" si="85"/>
        <v/>
      </c>
      <c r="EB43" s="22" t="str">
        <f t="shared" si="86"/>
        <v/>
      </c>
      <c r="EC43" s="22" t="str">
        <f t="shared" si="87"/>
        <v/>
      </c>
      <c r="ED43" s="22" t="str">
        <f t="shared" si="88"/>
        <v/>
      </c>
      <c r="EE43" s="22" t="str">
        <f t="shared" si="89"/>
        <v/>
      </c>
    </row>
    <row r="44" spans="1:135" ht="11.25" customHeight="1">
      <c r="A44" s="40" t="s">
        <v>145</v>
      </c>
      <c r="B44" s="40" t="s">
        <v>81</v>
      </c>
      <c r="C44" s="86" t="s">
        <v>134</v>
      </c>
      <c r="D44" s="86" t="s">
        <v>135</v>
      </c>
      <c r="E44" s="87">
        <v>1</v>
      </c>
      <c r="F44" s="88" t="s">
        <v>147</v>
      </c>
      <c r="G44" s="89">
        <v>26571</v>
      </c>
      <c r="H44" s="89"/>
      <c r="I44" s="42"/>
      <c r="J44" s="42"/>
      <c r="K44" s="42"/>
      <c r="L44" s="41">
        <v>1</v>
      </c>
      <c r="M44" s="42"/>
      <c r="N44" s="52" t="s">
        <v>200</v>
      </c>
      <c r="O44" s="20">
        <f t="shared" si="0"/>
        <v>3</v>
      </c>
      <c r="P44" s="20">
        <f t="shared" si="1"/>
        <v>9</v>
      </c>
      <c r="Q44" s="20">
        <f t="shared" si="2"/>
        <v>1972</v>
      </c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DC44" s="22" t="str">
        <f>IF(Q47=1977,IF($E47=0,"",$E47),"")</f>
        <v/>
      </c>
      <c r="DD44" s="22" t="str">
        <f>IF(Q47=1978,IF($E47=0,"",$E47),"")</f>
        <v/>
      </c>
      <c r="DE44" s="22" t="str">
        <f>IF(Q47=1979,IF($E47=0,"",$E47),"")</f>
        <v/>
      </c>
      <c r="DF44" s="22" t="str">
        <f>IF(Q47=1980,IF($E47=0,"",$E47),"")</f>
        <v/>
      </c>
      <c r="DG44" s="22" t="str">
        <f>IF(Q47=1981,IF($E47=0,"",$E47),"")</f>
        <v/>
      </c>
      <c r="DH44" s="22" t="str">
        <f>IF(Q47=1982,IF($E47=0,"",$E47),"")</f>
        <v/>
      </c>
      <c r="DI44" s="22" t="str">
        <f>IF(Q47=1983,IF($E47=0,"",$E47),"")</f>
        <v/>
      </c>
      <c r="DJ44" s="22" t="str">
        <f>IF(Q47=1984,IF($E47=0,"",$E47),"")</f>
        <v/>
      </c>
      <c r="DK44" s="22" t="str">
        <f>IF(Q47=1985,IF($E47=0,"",$E47),"")</f>
        <v/>
      </c>
      <c r="DL44" s="22" t="str">
        <f>IF(Q47=1986,IF($E47=0,"",$E47),"")</f>
        <v/>
      </c>
      <c r="DM44" s="22" t="str">
        <f>IF(Q47=1987,IF($E47=0,"",$E47),"")</f>
        <v/>
      </c>
      <c r="DN44" s="22" t="str">
        <f>IF(Q47=1988,IF($E47=0,"",$E47),"")</f>
        <v/>
      </c>
      <c r="DO44" s="22" t="str">
        <f>IF(Q47=1989,IF($E47=0,"",$E47),"")</f>
        <v/>
      </c>
      <c r="DP44" s="22" t="str">
        <f>IF(Q47=1990,IF($E47=0,"",$E47),"")</f>
        <v/>
      </c>
      <c r="DQ44" s="22" t="str">
        <f>IF(Q47=1991,IF($E47=0,"",$E47),"")</f>
        <v/>
      </c>
      <c r="DR44" s="22" t="str">
        <f>IF(Q47=1992,IF($E47=0,"",$E47),"")</f>
        <v/>
      </c>
      <c r="DS44" s="22" t="str">
        <f>IF(Q47=1993,IF($E47=0,"",$E47),"")</f>
        <v/>
      </c>
      <c r="DT44" s="22" t="str">
        <f>IF(Q47=1994,IF($E47=0,"",$E47),"")</f>
        <v/>
      </c>
      <c r="DU44" s="22" t="str">
        <f>IF(Q47=1995,IF($E47=0,"",$E47),"")</f>
        <v/>
      </c>
      <c r="DV44" s="22" t="str">
        <f>IF(Q47=1996,IF($E47=0,"",$E47),"")</f>
        <v/>
      </c>
      <c r="DW44" s="22" t="str">
        <f>IF(Q47=1997,IF($E47=0,"",$E47),"")</f>
        <v/>
      </c>
      <c r="DX44" s="22" t="str">
        <f>IF(Q47=1998,IF($E47=0,"",$E47),"")</f>
        <v/>
      </c>
      <c r="DY44" s="22" t="str">
        <f>IF(Q47=1999,IF($E47=0,"",$E47),"")</f>
        <v/>
      </c>
      <c r="DZ44" s="22" t="str">
        <f>IF(Q47=2000,IF($E47=0,"",$E47),"")</f>
        <v/>
      </c>
      <c r="EA44" s="22" t="str">
        <f>IF(Q47=2001,IF($E47=0,"",$E47),"")</f>
        <v/>
      </c>
      <c r="EB44" s="22" t="str">
        <f>IF(Q47=2002,IF($E47=0,"",$E47),"")</f>
        <v/>
      </c>
      <c r="EC44" s="22" t="str">
        <f>IF(Q47=2003,IF($E47=0,"",$E47),"")</f>
        <v/>
      </c>
      <c r="ED44" s="22" t="str">
        <f>IF(Q47=2004,IF($E47=0,"",$E47),"")</f>
        <v/>
      </c>
      <c r="EE44" s="22" t="str">
        <f>IF(Q47=2005,IF($E47=0,"",$E47),"")</f>
        <v/>
      </c>
    </row>
    <row r="45" spans="1:135" ht="11.25" customHeight="1">
      <c r="A45" s="40" t="s">
        <v>145</v>
      </c>
      <c r="B45" s="40" t="s">
        <v>81</v>
      </c>
      <c r="C45" s="86" t="s">
        <v>201</v>
      </c>
      <c r="D45" s="86" t="s">
        <v>135</v>
      </c>
      <c r="E45" s="87">
        <v>1</v>
      </c>
      <c r="F45" s="88" t="s">
        <v>147</v>
      </c>
      <c r="G45" s="89">
        <v>26571</v>
      </c>
      <c r="H45" s="89"/>
      <c r="I45" s="42"/>
      <c r="J45" s="42"/>
      <c r="K45" s="42"/>
      <c r="L45" s="41">
        <v>1</v>
      </c>
      <c r="M45" s="42"/>
      <c r="N45" s="52" t="s">
        <v>202</v>
      </c>
      <c r="O45" s="20">
        <f t="shared" si="0"/>
        <v>3</v>
      </c>
      <c r="P45" s="20">
        <f t="shared" si="1"/>
        <v>9</v>
      </c>
      <c r="Q45" s="20">
        <f t="shared" si="2"/>
        <v>1972</v>
      </c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</row>
    <row r="46" spans="1:135" ht="11.25" customHeight="1">
      <c r="A46" s="40" t="s">
        <v>145</v>
      </c>
      <c r="B46" s="40" t="s">
        <v>81</v>
      </c>
      <c r="C46" s="86" t="s">
        <v>192</v>
      </c>
      <c r="D46" s="86"/>
      <c r="E46" s="87">
        <v>1</v>
      </c>
      <c r="F46" s="88" t="s">
        <v>147</v>
      </c>
      <c r="G46" s="89">
        <v>26574</v>
      </c>
      <c r="H46" s="89"/>
      <c r="I46" s="42"/>
      <c r="J46" s="42"/>
      <c r="K46" s="42"/>
      <c r="L46" s="41">
        <v>1</v>
      </c>
      <c r="M46" s="42"/>
      <c r="N46" s="52" t="s">
        <v>203</v>
      </c>
      <c r="O46" s="20">
        <f t="shared" si="0"/>
        <v>1</v>
      </c>
      <c r="P46" s="20">
        <f t="shared" si="1"/>
        <v>10</v>
      </c>
      <c r="Q46" s="20">
        <f t="shared" si="2"/>
        <v>1972</v>
      </c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</row>
    <row r="47" spans="1:135" ht="11.25" customHeight="1">
      <c r="A47" s="40" t="s">
        <v>145</v>
      </c>
      <c r="B47" s="40" t="s">
        <v>72</v>
      </c>
      <c r="C47" s="86" t="s">
        <v>406</v>
      </c>
      <c r="D47" s="86" t="s">
        <v>50</v>
      </c>
      <c r="E47" s="87">
        <v>1</v>
      </c>
      <c r="F47" s="88" t="s">
        <v>157</v>
      </c>
      <c r="G47" s="89">
        <v>26911</v>
      </c>
      <c r="H47" s="89"/>
      <c r="I47" s="42"/>
      <c r="J47" s="42"/>
      <c r="K47" s="42"/>
      <c r="L47" s="41">
        <v>1</v>
      </c>
      <c r="M47" s="42"/>
      <c r="N47" s="52" t="s">
        <v>204</v>
      </c>
      <c r="O47" s="20">
        <f t="shared" si="0"/>
        <v>1</v>
      </c>
      <c r="P47" s="20">
        <f t="shared" si="1"/>
        <v>9</v>
      </c>
      <c r="Q47" s="20">
        <f t="shared" si="2"/>
        <v>1973</v>
      </c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DC47" s="22" t="str">
        <f t="shared" si="61"/>
        <v/>
      </c>
      <c r="DD47" s="22" t="str">
        <f t="shared" si="62"/>
        <v/>
      </c>
      <c r="DE47" s="22" t="str">
        <f t="shared" si="63"/>
        <v/>
      </c>
      <c r="DF47" s="22" t="str">
        <f t="shared" si="64"/>
        <v/>
      </c>
      <c r="DG47" s="22" t="str">
        <f t="shared" si="65"/>
        <v/>
      </c>
      <c r="DH47" s="22" t="str">
        <f t="shared" si="66"/>
        <v/>
      </c>
      <c r="DI47" s="22" t="str">
        <f t="shared" si="67"/>
        <v/>
      </c>
      <c r="DJ47" s="22" t="str">
        <f t="shared" si="68"/>
        <v/>
      </c>
      <c r="DK47" s="22" t="str">
        <f t="shared" si="69"/>
        <v/>
      </c>
      <c r="DL47" s="22" t="str">
        <f t="shared" si="70"/>
        <v/>
      </c>
      <c r="DM47" s="22" t="str">
        <f t="shared" si="71"/>
        <v/>
      </c>
      <c r="DN47" s="22" t="str">
        <f t="shared" si="72"/>
        <v/>
      </c>
      <c r="DO47" s="22" t="str">
        <f t="shared" si="73"/>
        <v/>
      </c>
      <c r="DP47" s="22" t="str">
        <f t="shared" si="74"/>
        <v/>
      </c>
      <c r="DQ47" s="22" t="str">
        <f t="shared" si="75"/>
        <v/>
      </c>
      <c r="DR47" s="22" t="str">
        <f t="shared" si="76"/>
        <v/>
      </c>
      <c r="DS47" s="22" t="str">
        <f t="shared" si="77"/>
        <v/>
      </c>
      <c r="DT47" s="22" t="str">
        <f t="shared" si="78"/>
        <v/>
      </c>
      <c r="DU47" s="22" t="str">
        <f t="shared" si="79"/>
        <v/>
      </c>
      <c r="DV47" s="22" t="str">
        <f t="shared" si="80"/>
        <v/>
      </c>
      <c r="DW47" s="22" t="str">
        <f t="shared" si="81"/>
        <v/>
      </c>
      <c r="DX47" s="22" t="str">
        <f t="shared" si="82"/>
        <v/>
      </c>
      <c r="DY47" s="22" t="str">
        <f t="shared" si="83"/>
        <v/>
      </c>
      <c r="DZ47" s="22" t="str">
        <f t="shared" si="84"/>
        <v/>
      </c>
      <c r="EA47" s="22" t="str">
        <f t="shared" si="85"/>
        <v/>
      </c>
      <c r="EB47" s="22" t="str">
        <f t="shared" si="86"/>
        <v/>
      </c>
      <c r="EC47" s="22" t="str">
        <f t="shared" si="87"/>
        <v/>
      </c>
      <c r="ED47" s="22" t="str">
        <f t="shared" si="88"/>
        <v/>
      </c>
      <c r="EE47" s="22" t="str">
        <f t="shared" si="89"/>
        <v/>
      </c>
    </row>
    <row r="48" spans="1:135" ht="11.25" customHeight="1">
      <c r="A48" s="40" t="s">
        <v>145</v>
      </c>
      <c r="B48" s="40" t="s">
        <v>72</v>
      </c>
      <c r="C48" s="86" t="s">
        <v>461</v>
      </c>
      <c r="D48" s="86" t="s">
        <v>50</v>
      </c>
      <c r="E48" s="87">
        <v>1</v>
      </c>
      <c r="F48" s="88" t="s">
        <v>157</v>
      </c>
      <c r="G48" s="89">
        <v>26917</v>
      </c>
      <c r="H48" s="89"/>
      <c r="I48" s="42"/>
      <c r="J48" s="42"/>
      <c r="K48" s="42"/>
      <c r="L48" s="41">
        <v>1</v>
      </c>
      <c r="M48" s="42"/>
      <c r="N48" s="52" t="s">
        <v>205</v>
      </c>
      <c r="O48" s="20">
        <f t="shared" si="0"/>
        <v>1</v>
      </c>
      <c r="P48" s="20">
        <f t="shared" si="1"/>
        <v>9</v>
      </c>
      <c r="Q48" s="20">
        <f t="shared" si="2"/>
        <v>1973</v>
      </c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DC48" s="22" t="str">
        <f t="shared" si="61"/>
        <v/>
      </c>
      <c r="DD48" s="22" t="str">
        <f t="shared" si="62"/>
        <v/>
      </c>
      <c r="DE48" s="22" t="str">
        <f t="shared" si="63"/>
        <v/>
      </c>
      <c r="DF48" s="22" t="str">
        <f t="shared" si="64"/>
        <v/>
      </c>
      <c r="DG48" s="22" t="str">
        <f t="shared" si="65"/>
        <v/>
      </c>
      <c r="DH48" s="22" t="str">
        <f t="shared" si="66"/>
        <v/>
      </c>
      <c r="DI48" s="22" t="str">
        <f t="shared" si="67"/>
        <v/>
      </c>
      <c r="DJ48" s="22" t="str">
        <f t="shared" si="68"/>
        <v/>
      </c>
      <c r="DK48" s="22" t="str">
        <f t="shared" si="69"/>
        <v/>
      </c>
      <c r="DL48" s="22" t="str">
        <f t="shared" si="70"/>
        <v/>
      </c>
      <c r="DM48" s="22" t="str">
        <f t="shared" si="71"/>
        <v/>
      </c>
      <c r="DN48" s="22" t="str">
        <f t="shared" si="72"/>
        <v/>
      </c>
      <c r="DO48" s="22" t="str">
        <f t="shared" si="73"/>
        <v/>
      </c>
      <c r="DP48" s="22" t="str">
        <f t="shared" si="74"/>
        <v/>
      </c>
      <c r="DQ48" s="22" t="str">
        <f t="shared" si="75"/>
        <v/>
      </c>
      <c r="DR48" s="22" t="str">
        <f t="shared" si="76"/>
        <v/>
      </c>
      <c r="DS48" s="22" t="str">
        <f t="shared" si="77"/>
        <v/>
      </c>
      <c r="DT48" s="22" t="str">
        <f t="shared" si="78"/>
        <v/>
      </c>
      <c r="DU48" s="22" t="str">
        <f t="shared" si="79"/>
        <v/>
      </c>
      <c r="DV48" s="22" t="str">
        <f t="shared" si="80"/>
        <v/>
      </c>
      <c r="DW48" s="22" t="str">
        <f t="shared" si="81"/>
        <v/>
      </c>
      <c r="DX48" s="22" t="str">
        <f t="shared" si="82"/>
        <v/>
      </c>
      <c r="DY48" s="22" t="str">
        <f t="shared" si="83"/>
        <v/>
      </c>
      <c r="DZ48" s="22" t="str">
        <f t="shared" si="84"/>
        <v/>
      </c>
      <c r="EA48" s="22" t="str">
        <f t="shared" si="85"/>
        <v/>
      </c>
      <c r="EB48" s="22" t="str">
        <f t="shared" si="86"/>
        <v/>
      </c>
      <c r="EC48" s="22" t="str">
        <f t="shared" si="87"/>
        <v/>
      </c>
      <c r="ED48" s="22" t="str">
        <f t="shared" si="88"/>
        <v/>
      </c>
      <c r="EE48" s="22" t="str">
        <f t="shared" si="89"/>
        <v/>
      </c>
    </row>
    <row r="49" spans="1:135" ht="11.25" customHeight="1">
      <c r="A49" s="40" t="s">
        <v>145</v>
      </c>
      <c r="B49" s="40" t="s">
        <v>81</v>
      </c>
      <c r="C49" s="86" t="s">
        <v>206</v>
      </c>
      <c r="D49" s="86" t="s">
        <v>135</v>
      </c>
      <c r="E49" s="87">
        <v>1</v>
      </c>
      <c r="F49" s="88" t="s">
        <v>147</v>
      </c>
      <c r="G49" s="89">
        <v>26924</v>
      </c>
      <c r="H49" s="89"/>
      <c r="I49" s="42"/>
      <c r="J49" s="42"/>
      <c r="K49" s="42"/>
      <c r="L49" s="41">
        <v>1</v>
      </c>
      <c r="M49" s="42"/>
      <c r="N49" s="52" t="s">
        <v>207</v>
      </c>
      <c r="O49" s="20">
        <f t="shared" si="0"/>
        <v>2</v>
      </c>
      <c r="P49" s="20">
        <f t="shared" si="1"/>
        <v>9</v>
      </c>
      <c r="Q49" s="20">
        <f t="shared" si="2"/>
        <v>1973</v>
      </c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DC49" s="22" t="str">
        <f t="shared" si="61"/>
        <v/>
      </c>
      <c r="DD49" s="22" t="str">
        <f t="shared" si="62"/>
        <v/>
      </c>
      <c r="DE49" s="22" t="str">
        <f t="shared" si="63"/>
        <v/>
      </c>
      <c r="DF49" s="22" t="str">
        <f t="shared" si="64"/>
        <v/>
      </c>
      <c r="DG49" s="22" t="str">
        <f t="shared" si="65"/>
        <v/>
      </c>
      <c r="DH49" s="22" t="str">
        <f t="shared" si="66"/>
        <v/>
      </c>
      <c r="DI49" s="22" t="str">
        <f t="shared" si="67"/>
        <v/>
      </c>
      <c r="DJ49" s="22" t="str">
        <f t="shared" si="68"/>
        <v/>
      </c>
      <c r="DK49" s="22" t="str">
        <f t="shared" si="69"/>
        <v/>
      </c>
      <c r="DL49" s="22" t="str">
        <f t="shared" si="70"/>
        <v/>
      </c>
      <c r="DM49" s="22" t="str">
        <f t="shared" si="71"/>
        <v/>
      </c>
      <c r="DN49" s="22" t="str">
        <f t="shared" si="72"/>
        <v/>
      </c>
      <c r="DO49" s="22" t="str">
        <f t="shared" si="73"/>
        <v/>
      </c>
      <c r="DP49" s="22" t="str">
        <f t="shared" si="74"/>
        <v/>
      </c>
      <c r="DQ49" s="22" t="str">
        <f t="shared" si="75"/>
        <v/>
      </c>
      <c r="DR49" s="22" t="str">
        <f t="shared" si="76"/>
        <v/>
      </c>
      <c r="DS49" s="22" t="str">
        <f t="shared" si="77"/>
        <v/>
      </c>
      <c r="DT49" s="22" t="str">
        <f t="shared" si="78"/>
        <v/>
      </c>
      <c r="DU49" s="22" t="str">
        <f t="shared" si="79"/>
        <v/>
      </c>
      <c r="DV49" s="22" t="str">
        <f t="shared" si="80"/>
        <v/>
      </c>
      <c r="DW49" s="22" t="str">
        <f t="shared" si="81"/>
        <v/>
      </c>
      <c r="DX49" s="22" t="str">
        <f t="shared" si="82"/>
        <v/>
      </c>
      <c r="DY49" s="22" t="str">
        <f t="shared" si="83"/>
        <v/>
      </c>
      <c r="DZ49" s="22" t="str">
        <f t="shared" si="84"/>
        <v/>
      </c>
      <c r="EA49" s="22" t="str">
        <f t="shared" si="85"/>
        <v/>
      </c>
      <c r="EB49" s="22" t="str">
        <f t="shared" si="86"/>
        <v/>
      </c>
      <c r="EC49" s="22" t="str">
        <f t="shared" si="87"/>
        <v/>
      </c>
      <c r="ED49" s="22" t="str">
        <f t="shared" si="88"/>
        <v/>
      </c>
      <c r="EE49" s="22" t="str">
        <f t="shared" si="89"/>
        <v/>
      </c>
    </row>
    <row r="50" spans="1:135" ht="11.25" customHeight="1">
      <c r="A50" s="40" t="s">
        <v>145</v>
      </c>
      <c r="B50" s="40" t="s">
        <v>81</v>
      </c>
      <c r="C50" s="86" t="s">
        <v>208</v>
      </c>
      <c r="D50" s="86" t="s">
        <v>135</v>
      </c>
      <c r="E50" s="87">
        <v>1</v>
      </c>
      <c r="F50" s="88" t="s">
        <v>147</v>
      </c>
      <c r="G50" s="89">
        <v>26929</v>
      </c>
      <c r="H50" s="89"/>
      <c r="I50" s="42"/>
      <c r="J50" s="42"/>
      <c r="K50" s="42"/>
      <c r="L50" s="41">
        <v>1</v>
      </c>
      <c r="M50" s="42"/>
      <c r="N50" s="52" t="s">
        <v>209</v>
      </c>
      <c r="O50" s="20">
        <f t="shared" si="0"/>
        <v>3</v>
      </c>
      <c r="P50" s="20">
        <f t="shared" si="1"/>
        <v>9</v>
      </c>
      <c r="Q50" s="20">
        <f t="shared" si="2"/>
        <v>1973</v>
      </c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DC50" s="22" t="str">
        <f t="shared" si="61"/>
        <v/>
      </c>
      <c r="DD50" s="22" t="str">
        <f t="shared" si="62"/>
        <v/>
      </c>
      <c r="DE50" s="22" t="str">
        <f t="shared" si="63"/>
        <v/>
      </c>
      <c r="DF50" s="22" t="str">
        <f t="shared" si="64"/>
        <v/>
      </c>
      <c r="DG50" s="22" t="str">
        <f t="shared" si="65"/>
        <v/>
      </c>
      <c r="DH50" s="22" t="str">
        <f t="shared" si="66"/>
        <v/>
      </c>
      <c r="DI50" s="22" t="str">
        <f t="shared" si="67"/>
        <v/>
      </c>
      <c r="DJ50" s="22" t="str">
        <f t="shared" si="68"/>
        <v/>
      </c>
      <c r="DK50" s="22" t="str">
        <f t="shared" si="69"/>
        <v/>
      </c>
      <c r="DL50" s="22" t="str">
        <f t="shared" si="70"/>
        <v/>
      </c>
      <c r="DM50" s="22" t="str">
        <f t="shared" si="71"/>
        <v/>
      </c>
      <c r="DN50" s="22" t="str">
        <f t="shared" si="72"/>
        <v/>
      </c>
      <c r="DO50" s="22" t="str">
        <f t="shared" si="73"/>
        <v/>
      </c>
      <c r="DP50" s="22" t="str">
        <f t="shared" si="74"/>
        <v/>
      </c>
      <c r="DQ50" s="22" t="str">
        <f t="shared" si="75"/>
        <v/>
      </c>
      <c r="DR50" s="22" t="str">
        <f t="shared" si="76"/>
        <v/>
      </c>
      <c r="DS50" s="22" t="str">
        <f t="shared" si="77"/>
        <v/>
      </c>
      <c r="DT50" s="22" t="str">
        <f t="shared" si="78"/>
        <v/>
      </c>
      <c r="DU50" s="22" t="str">
        <f t="shared" si="79"/>
        <v/>
      </c>
      <c r="DV50" s="22" t="str">
        <f t="shared" si="80"/>
        <v/>
      </c>
      <c r="DW50" s="22" t="str">
        <f t="shared" si="81"/>
        <v/>
      </c>
      <c r="DX50" s="22" t="str">
        <f t="shared" si="82"/>
        <v/>
      </c>
      <c r="DY50" s="22" t="str">
        <f t="shared" si="83"/>
        <v/>
      </c>
      <c r="DZ50" s="22" t="str">
        <f t="shared" si="84"/>
        <v/>
      </c>
      <c r="EA50" s="22" t="str">
        <f t="shared" si="85"/>
        <v/>
      </c>
      <c r="EB50" s="22" t="str">
        <f t="shared" si="86"/>
        <v/>
      </c>
      <c r="EC50" s="22" t="str">
        <f t="shared" si="87"/>
        <v/>
      </c>
      <c r="ED50" s="22" t="str">
        <f t="shared" si="88"/>
        <v/>
      </c>
      <c r="EE50" s="22" t="str">
        <f t="shared" si="89"/>
        <v/>
      </c>
    </row>
    <row r="51" spans="1:135" ht="11.25" customHeight="1">
      <c r="A51" s="40" t="s">
        <v>145</v>
      </c>
      <c r="B51" s="40" t="s">
        <v>81</v>
      </c>
      <c r="C51" s="86" t="s">
        <v>182</v>
      </c>
      <c r="D51" s="77"/>
      <c r="E51" s="87">
        <v>1</v>
      </c>
      <c r="F51" s="88" t="s">
        <v>147</v>
      </c>
      <c r="G51" s="89">
        <v>27259</v>
      </c>
      <c r="H51" s="89"/>
      <c r="I51" s="42"/>
      <c r="J51" s="42"/>
      <c r="K51" s="42"/>
      <c r="L51" s="41">
        <v>1</v>
      </c>
      <c r="M51" s="42"/>
      <c r="N51" s="52" t="s">
        <v>210</v>
      </c>
      <c r="O51" s="20">
        <f t="shared" si="0"/>
        <v>2</v>
      </c>
      <c r="P51" s="20">
        <f t="shared" si="1"/>
        <v>8</v>
      </c>
      <c r="Q51" s="20">
        <f t="shared" si="2"/>
        <v>1974</v>
      </c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DC51" s="22" t="str">
        <f>IF(Q54=1977,IF($E54=0,"",$E54),"")</f>
        <v/>
      </c>
      <c r="DD51" s="22" t="str">
        <f>IF(Q54=1978,IF($E54=0,"",$E54),"")</f>
        <v/>
      </c>
      <c r="DE51" s="22" t="str">
        <f>IF(Q54=1979,IF($E54=0,"",$E54),"")</f>
        <v/>
      </c>
      <c r="DF51" s="22" t="str">
        <f>IF(Q54=1980,IF($E54=0,"",$E54),"")</f>
        <v/>
      </c>
      <c r="DG51" s="22" t="str">
        <f>IF(Q54=1981,IF($E54=0,"",$E54),"")</f>
        <v/>
      </c>
      <c r="DH51" s="22" t="str">
        <f>IF(Q54=1982,IF($E54=0,"",$E54),"")</f>
        <v/>
      </c>
      <c r="DI51" s="22" t="str">
        <f>IF(Q54=1983,IF($E54=0,"",$E54),"")</f>
        <v/>
      </c>
      <c r="DJ51" s="22" t="str">
        <f>IF(Q54=1984,IF($E54=0,"",$E54),"")</f>
        <v/>
      </c>
      <c r="DK51" s="22" t="str">
        <f>IF(Q54=1985,IF($E54=0,"",$E54),"")</f>
        <v/>
      </c>
      <c r="DL51" s="22" t="str">
        <f>IF(Q54=1986,IF($E54=0,"",$E54),"")</f>
        <v/>
      </c>
      <c r="DM51" s="22" t="str">
        <f>IF(Q54=1987,IF($E54=0,"",$E54),"")</f>
        <v/>
      </c>
      <c r="DN51" s="22" t="str">
        <f>IF(Q54=1988,IF($E54=0,"",$E54),"")</f>
        <v/>
      </c>
      <c r="DO51" s="22" t="str">
        <f>IF(Q54=1989,IF($E54=0,"",$E54),"")</f>
        <v/>
      </c>
      <c r="DP51" s="22" t="str">
        <f>IF(Q54=1990,IF($E54=0,"",$E54),"")</f>
        <v/>
      </c>
      <c r="DQ51" s="22" t="str">
        <f>IF(Q54=1991,IF($E54=0,"",$E54),"")</f>
        <v/>
      </c>
      <c r="DR51" s="22" t="str">
        <f>IF(Q54=1992,IF($E54=0,"",$E54),"")</f>
        <v/>
      </c>
      <c r="DS51" s="22" t="str">
        <f>IF(Q54=1993,IF($E54=0,"",$E54),"")</f>
        <v/>
      </c>
      <c r="DT51" s="22" t="str">
        <f>IF(Q54=1994,IF($E54=0,"",$E54),"")</f>
        <v/>
      </c>
      <c r="DU51" s="22" t="str">
        <f>IF(Q54=1995,IF($E54=0,"",$E54),"")</f>
        <v/>
      </c>
      <c r="DV51" s="22" t="str">
        <f>IF(Q54=1996,IF($E54=0,"",$E54),"")</f>
        <v/>
      </c>
      <c r="DW51" s="22" t="str">
        <f>IF(Q54=1997,IF($E54=0,"",$E54),"")</f>
        <v/>
      </c>
      <c r="DX51" s="22" t="str">
        <f>IF(Q54=1998,IF($E54=0,"",$E54),"")</f>
        <v/>
      </c>
      <c r="DY51" s="22" t="str">
        <f>IF(Q54=1999,IF($E54=0,"",$E54),"")</f>
        <v/>
      </c>
      <c r="DZ51" s="22" t="str">
        <f>IF(Q54=2000,IF($E54=0,"",$E54),"")</f>
        <v/>
      </c>
      <c r="EA51" s="22" t="str">
        <f>IF(Q54=2001,IF($E54=0,"",$E54),"")</f>
        <v/>
      </c>
      <c r="EB51" s="22" t="str">
        <f>IF(Q54=2002,IF($E54=0,"",$E54),"")</f>
        <v/>
      </c>
      <c r="EC51" s="22" t="str">
        <f>IF(Q54=2003,IF($E54=0,"",$E54),"")</f>
        <v/>
      </c>
      <c r="ED51" s="22" t="str">
        <f>IF(Q54=2004,IF($E54=0,"",$E54),"")</f>
        <v/>
      </c>
      <c r="EE51" s="22" t="str">
        <f>IF(Q54=2005,IF($E54=0,"",$E54),"")</f>
        <v/>
      </c>
    </row>
    <row r="52" spans="1:135" ht="11.25" customHeight="1">
      <c r="A52" s="40" t="s">
        <v>145</v>
      </c>
      <c r="B52" s="40" t="s">
        <v>74</v>
      </c>
      <c r="C52" s="86" t="s">
        <v>51</v>
      </c>
      <c r="D52" s="86"/>
      <c r="E52" s="87">
        <v>1</v>
      </c>
      <c r="F52" s="88" t="s">
        <v>161</v>
      </c>
      <c r="G52" s="89">
        <v>27643</v>
      </c>
      <c r="H52" s="89"/>
      <c r="I52" s="42"/>
      <c r="J52" s="42"/>
      <c r="K52" s="42"/>
      <c r="L52" s="41">
        <v>1</v>
      </c>
      <c r="M52" s="42"/>
      <c r="N52" s="52" t="s">
        <v>211</v>
      </c>
      <c r="O52" s="20">
        <f t="shared" si="0"/>
        <v>1</v>
      </c>
      <c r="P52" s="20">
        <f t="shared" si="1"/>
        <v>9</v>
      </c>
      <c r="Q52" s="20">
        <f t="shared" si="2"/>
        <v>1975</v>
      </c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</row>
    <row r="53" spans="1:135" ht="11.25" customHeight="1">
      <c r="A53" s="40" t="s">
        <v>145</v>
      </c>
      <c r="B53" s="40" t="s">
        <v>81</v>
      </c>
      <c r="C53" s="86" t="s">
        <v>192</v>
      </c>
      <c r="D53" s="86"/>
      <c r="E53" s="87">
        <v>1</v>
      </c>
      <c r="F53" s="88" t="s">
        <v>161</v>
      </c>
      <c r="G53" s="89">
        <v>27990</v>
      </c>
      <c r="H53" s="89"/>
      <c r="I53" s="42"/>
      <c r="J53" s="42"/>
      <c r="K53" s="42"/>
      <c r="L53" s="41">
        <v>1</v>
      </c>
      <c r="M53" s="42"/>
      <c r="N53" s="52" t="s">
        <v>212</v>
      </c>
      <c r="O53" s="20">
        <f t="shared" si="0"/>
        <v>2</v>
      </c>
      <c r="P53" s="20">
        <f t="shared" si="1"/>
        <v>8</v>
      </c>
      <c r="Q53" s="20">
        <f t="shared" si="2"/>
        <v>1976</v>
      </c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</row>
    <row r="54" spans="1:135" ht="11.25" customHeight="1">
      <c r="A54" s="40" t="s">
        <v>145</v>
      </c>
      <c r="B54" s="40" t="s">
        <v>81</v>
      </c>
      <c r="C54" s="86" t="s">
        <v>213</v>
      </c>
      <c r="D54" s="86" t="s">
        <v>135</v>
      </c>
      <c r="E54" s="87">
        <v>1</v>
      </c>
      <c r="F54" s="88" t="s">
        <v>147</v>
      </c>
      <c r="G54" s="89">
        <v>28023</v>
      </c>
      <c r="H54" s="89"/>
      <c r="I54" s="42"/>
      <c r="J54" s="42"/>
      <c r="K54" s="42"/>
      <c r="L54" s="41">
        <v>1</v>
      </c>
      <c r="M54" s="42"/>
      <c r="N54" s="52" t="s">
        <v>214</v>
      </c>
      <c r="O54" s="20">
        <f t="shared" si="0"/>
        <v>2</v>
      </c>
      <c r="P54" s="20">
        <f t="shared" si="1"/>
        <v>9</v>
      </c>
      <c r="Q54" s="20">
        <f t="shared" si="2"/>
        <v>1976</v>
      </c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DC54" s="22" t="str">
        <f t="shared" si="61"/>
        <v/>
      </c>
      <c r="DD54" s="22" t="str">
        <f t="shared" si="62"/>
        <v/>
      </c>
      <c r="DE54" s="22" t="str">
        <f t="shared" si="63"/>
        <v/>
      </c>
      <c r="DF54" s="22" t="str">
        <f t="shared" si="64"/>
        <v/>
      </c>
      <c r="DG54" s="22" t="str">
        <f t="shared" si="65"/>
        <v/>
      </c>
      <c r="DH54" s="22" t="str">
        <f t="shared" si="66"/>
        <v/>
      </c>
      <c r="DI54" s="22" t="str">
        <f t="shared" si="67"/>
        <v/>
      </c>
      <c r="DJ54" s="22" t="str">
        <f t="shared" si="68"/>
        <v/>
      </c>
      <c r="DK54" s="22" t="str">
        <f t="shared" si="69"/>
        <v/>
      </c>
      <c r="DL54" s="22" t="str">
        <f t="shared" si="70"/>
        <v/>
      </c>
      <c r="DM54" s="22" t="str">
        <f t="shared" si="71"/>
        <v/>
      </c>
      <c r="DN54" s="22" t="str">
        <f t="shared" si="72"/>
        <v/>
      </c>
      <c r="DO54" s="22" t="str">
        <f t="shared" si="73"/>
        <v/>
      </c>
      <c r="DP54" s="22" t="str">
        <f t="shared" si="74"/>
        <v/>
      </c>
      <c r="DQ54" s="22" t="str">
        <f t="shared" si="75"/>
        <v/>
      </c>
      <c r="DR54" s="22" t="str">
        <f t="shared" si="76"/>
        <v/>
      </c>
      <c r="DS54" s="22" t="str">
        <f t="shared" si="77"/>
        <v/>
      </c>
      <c r="DT54" s="22" t="str">
        <f t="shared" si="78"/>
        <v/>
      </c>
      <c r="DU54" s="22" t="str">
        <f t="shared" si="79"/>
        <v/>
      </c>
      <c r="DV54" s="22" t="str">
        <f t="shared" si="80"/>
        <v/>
      </c>
      <c r="DW54" s="22" t="str">
        <f t="shared" si="81"/>
        <v/>
      </c>
      <c r="DX54" s="22" t="str">
        <f t="shared" si="82"/>
        <v/>
      </c>
      <c r="DY54" s="22" t="str">
        <f t="shared" si="83"/>
        <v/>
      </c>
      <c r="DZ54" s="22" t="str">
        <f t="shared" si="84"/>
        <v/>
      </c>
      <c r="EA54" s="22" t="str">
        <f t="shared" si="85"/>
        <v/>
      </c>
      <c r="EB54" s="22" t="str">
        <f t="shared" si="86"/>
        <v/>
      </c>
      <c r="EC54" s="22" t="str">
        <f t="shared" si="87"/>
        <v/>
      </c>
      <c r="ED54" s="22" t="str">
        <f t="shared" si="88"/>
        <v/>
      </c>
      <c r="EE54" s="22" t="str">
        <f t="shared" si="89"/>
        <v/>
      </c>
    </row>
    <row r="55" spans="1:135" ht="11.25" customHeight="1">
      <c r="A55" s="40" t="s">
        <v>145</v>
      </c>
      <c r="B55" s="40" t="s">
        <v>81</v>
      </c>
      <c r="C55" s="86" t="s">
        <v>182</v>
      </c>
      <c r="D55" s="77"/>
      <c r="E55" s="87">
        <v>1</v>
      </c>
      <c r="F55" s="88" t="s">
        <v>147</v>
      </c>
      <c r="G55" s="89">
        <v>28030</v>
      </c>
      <c r="H55" s="89"/>
      <c r="I55" s="42"/>
      <c r="J55" s="42"/>
      <c r="K55" s="42"/>
      <c r="L55" s="41">
        <v>1</v>
      </c>
      <c r="M55" s="42"/>
      <c r="N55" s="52" t="s">
        <v>215</v>
      </c>
      <c r="O55" s="20">
        <f t="shared" si="0"/>
        <v>3</v>
      </c>
      <c r="P55" s="20">
        <f t="shared" si="1"/>
        <v>9</v>
      </c>
      <c r="Q55" s="20">
        <f t="shared" si="2"/>
        <v>1976</v>
      </c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DC55" s="22" t="str">
        <f t="shared" si="61"/>
        <v/>
      </c>
      <c r="DD55" s="22" t="str">
        <f t="shared" si="62"/>
        <v/>
      </c>
      <c r="DE55" s="22" t="str">
        <f t="shared" si="63"/>
        <v/>
      </c>
      <c r="DF55" s="22" t="str">
        <f t="shared" si="64"/>
        <v/>
      </c>
      <c r="DG55" s="22" t="str">
        <f t="shared" si="65"/>
        <v/>
      </c>
      <c r="DH55" s="22" t="str">
        <f t="shared" si="66"/>
        <v/>
      </c>
      <c r="DI55" s="22" t="str">
        <f t="shared" si="67"/>
        <v/>
      </c>
      <c r="DJ55" s="22" t="str">
        <f t="shared" si="68"/>
        <v/>
      </c>
      <c r="DK55" s="22" t="str">
        <f t="shared" si="69"/>
        <v/>
      </c>
      <c r="DL55" s="22" t="str">
        <f t="shared" si="70"/>
        <v/>
      </c>
      <c r="DM55" s="22" t="str">
        <f t="shared" si="71"/>
        <v/>
      </c>
      <c r="DN55" s="22" t="str">
        <f t="shared" si="72"/>
        <v/>
      </c>
      <c r="DO55" s="22" t="str">
        <f t="shared" si="73"/>
        <v/>
      </c>
      <c r="DP55" s="22" t="str">
        <f t="shared" si="74"/>
        <v/>
      </c>
      <c r="DQ55" s="22" t="str">
        <f t="shared" si="75"/>
        <v/>
      </c>
      <c r="DR55" s="22" t="str">
        <f t="shared" si="76"/>
        <v/>
      </c>
      <c r="DS55" s="22" t="str">
        <f t="shared" si="77"/>
        <v/>
      </c>
      <c r="DT55" s="22" t="str">
        <f t="shared" si="78"/>
        <v/>
      </c>
      <c r="DU55" s="22" t="str">
        <f t="shared" si="79"/>
        <v/>
      </c>
      <c r="DV55" s="22" t="str">
        <f t="shared" si="80"/>
        <v/>
      </c>
      <c r="DW55" s="22" t="str">
        <f t="shared" si="81"/>
        <v/>
      </c>
      <c r="DX55" s="22" t="str">
        <f t="shared" si="82"/>
        <v/>
      </c>
      <c r="DY55" s="22" t="str">
        <f t="shared" si="83"/>
        <v/>
      </c>
      <c r="DZ55" s="22" t="str">
        <f t="shared" si="84"/>
        <v/>
      </c>
      <c r="EA55" s="22" t="str">
        <f t="shared" si="85"/>
        <v/>
      </c>
      <c r="EB55" s="22" t="str">
        <f t="shared" si="86"/>
        <v/>
      </c>
      <c r="EC55" s="22" t="str">
        <f t="shared" si="87"/>
        <v/>
      </c>
      <c r="ED55" s="22" t="str">
        <f t="shared" si="88"/>
        <v/>
      </c>
      <c r="EE55" s="22" t="str">
        <f t="shared" si="89"/>
        <v/>
      </c>
    </row>
    <row r="56" spans="1:135" ht="11.25" customHeight="1">
      <c r="A56" s="40" t="s">
        <v>145</v>
      </c>
      <c r="B56" s="40" t="s">
        <v>81</v>
      </c>
      <c r="C56" s="86" t="s">
        <v>192</v>
      </c>
      <c r="D56" s="86"/>
      <c r="E56" s="87">
        <v>1</v>
      </c>
      <c r="F56" s="88" t="s">
        <v>161</v>
      </c>
      <c r="G56" s="89">
        <v>28061</v>
      </c>
      <c r="H56" s="89"/>
      <c r="I56" s="42"/>
      <c r="J56" s="42"/>
      <c r="K56" s="42"/>
      <c r="L56" s="41">
        <v>1</v>
      </c>
      <c r="M56" s="42"/>
      <c r="N56" s="52" t="s">
        <v>216</v>
      </c>
      <c r="O56" s="20">
        <f t="shared" si="0"/>
        <v>3</v>
      </c>
      <c r="P56" s="20">
        <f t="shared" si="1"/>
        <v>10</v>
      </c>
      <c r="Q56" s="20">
        <f t="shared" si="2"/>
        <v>1976</v>
      </c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DC56" s="22">
        <f t="shared" si="61"/>
        <v>1</v>
      </c>
      <c r="DD56" s="22" t="str">
        <f t="shared" si="62"/>
        <v/>
      </c>
      <c r="DE56" s="22" t="str">
        <f t="shared" si="63"/>
        <v/>
      </c>
      <c r="DF56" s="22" t="str">
        <f t="shared" si="64"/>
        <v/>
      </c>
      <c r="DG56" s="22" t="str">
        <f t="shared" si="65"/>
        <v/>
      </c>
      <c r="DH56" s="22" t="str">
        <f t="shared" si="66"/>
        <v/>
      </c>
      <c r="DI56" s="22" t="str">
        <f t="shared" si="67"/>
        <v/>
      </c>
      <c r="DJ56" s="22" t="str">
        <f t="shared" si="68"/>
        <v/>
      </c>
      <c r="DK56" s="22" t="str">
        <f t="shared" si="69"/>
        <v/>
      </c>
      <c r="DL56" s="22" t="str">
        <f t="shared" si="70"/>
        <v/>
      </c>
      <c r="DM56" s="22" t="str">
        <f t="shared" si="71"/>
        <v/>
      </c>
      <c r="DN56" s="22" t="str">
        <f t="shared" si="72"/>
        <v/>
      </c>
      <c r="DO56" s="22" t="str">
        <f t="shared" si="73"/>
        <v/>
      </c>
      <c r="DP56" s="22" t="str">
        <f t="shared" si="74"/>
        <v/>
      </c>
      <c r="DQ56" s="22" t="str">
        <f t="shared" si="75"/>
        <v/>
      </c>
      <c r="DR56" s="22" t="str">
        <f t="shared" si="76"/>
        <v/>
      </c>
      <c r="DS56" s="22" t="str">
        <f t="shared" si="77"/>
        <v/>
      </c>
      <c r="DT56" s="22" t="str">
        <f t="shared" si="78"/>
        <v/>
      </c>
      <c r="DU56" s="22" t="str">
        <f t="shared" si="79"/>
        <v/>
      </c>
      <c r="DV56" s="22" t="str">
        <f t="shared" si="80"/>
        <v/>
      </c>
      <c r="DW56" s="22" t="str">
        <f t="shared" si="81"/>
        <v/>
      </c>
      <c r="DX56" s="22" t="str">
        <f t="shared" si="82"/>
        <v/>
      </c>
      <c r="DY56" s="22" t="str">
        <f t="shared" si="83"/>
        <v/>
      </c>
      <c r="DZ56" s="22" t="str">
        <f t="shared" si="84"/>
        <v/>
      </c>
      <c r="EA56" s="22" t="str">
        <f t="shared" si="85"/>
        <v/>
      </c>
      <c r="EB56" s="22" t="str">
        <f t="shared" si="86"/>
        <v/>
      </c>
      <c r="EC56" s="22" t="str">
        <f t="shared" si="87"/>
        <v/>
      </c>
      <c r="ED56" s="22" t="str">
        <f t="shared" si="88"/>
        <v/>
      </c>
      <c r="EE56" s="22" t="str">
        <f t="shared" si="89"/>
        <v/>
      </c>
    </row>
    <row r="57" spans="1:135" ht="11.25" customHeight="1">
      <c r="A57" s="40" t="s">
        <v>145</v>
      </c>
      <c r="B57" s="40" t="s">
        <v>72</v>
      </c>
      <c r="C57" s="86" t="s">
        <v>462</v>
      </c>
      <c r="D57" s="86" t="s">
        <v>50</v>
      </c>
      <c r="E57" s="87">
        <v>1</v>
      </c>
      <c r="F57" s="88" t="s">
        <v>147</v>
      </c>
      <c r="G57" s="89">
        <v>28357</v>
      </c>
      <c r="H57" s="89"/>
      <c r="I57" s="42"/>
      <c r="J57" s="42"/>
      <c r="K57" s="42"/>
      <c r="L57" s="41">
        <v>1</v>
      </c>
      <c r="M57" s="42"/>
      <c r="N57" s="52" t="s">
        <v>217</v>
      </c>
      <c r="O57" s="20">
        <f t="shared" si="0"/>
        <v>2</v>
      </c>
      <c r="P57" s="20">
        <f t="shared" si="1"/>
        <v>8</v>
      </c>
      <c r="Q57" s="20">
        <f t="shared" si="2"/>
        <v>1977</v>
      </c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DC57" s="22" t="str">
        <f>IF(Q59=1977,IF($E59=0,"",$E59),"")</f>
        <v/>
      </c>
      <c r="DD57" s="22">
        <f>IF(Q59=1978,IF($E59=0,"",$E59),"")</f>
        <v>1</v>
      </c>
      <c r="DE57" s="22" t="str">
        <f>IF(Q59=1979,IF($E59=0,"",$E59),"")</f>
        <v/>
      </c>
      <c r="DF57" s="22" t="str">
        <f>IF(Q59=1980,IF($E59=0,"",$E59),"")</f>
        <v/>
      </c>
      <c r="DG57" s="22" t="str">
        <f>IF(Q59=1981,IF($E59=0,"",$E59),"")</f>
        <v/>
      </c>
      <c r="DH57" s="22" t="str">
        <f>IF(Q59=1982,IF($E59=0,"",$E59),"")</f>
        <v/>
      </c>
      <c r="DI57" s="22" t="str">
        <f>IF(Q59=1983,IF($E59=0,"",$E59),"")</f>
        <v/>
      </c>
      <c r="DJ57" s="22" t="str">
        <f>IF(Q59=1984,IF($E59=0,"",$E59),"")</f>
        <v/>
      </c>
      <c r="DK57" s="22" t="str">
        <f>IF(Q59=1985,IF($E59=0,"",$E59),"")</f>
        <v/>
      </c>
      <c r="DL57" s="22" t="str">
        <f>IF(Q59=1986,IF($E59=0,"",$E59),"")</f>
        <v/>
      </c>
      <c r="DM57" s="22" t="str">
        <f>IF(Q59=1987,IF($E59=0,"",$E59),"")</f>
        <v/>
      </c>
      <c r="DN57" s="22" t="str">
        <f>IF(Q59=1988,IF($E59=0,"",$E59),"")</f>
        <v/>
      </c>
      <c r="DO57" s="22" t="str">
        <f>IF(Q59=1989,IF($E59=0,"",$E59),"")</f>
        <v/>
      </c>
      <c r="DP57" s="22" t="str">
        <f>IF(Q59=1990,IF($E59=0,"",$E59),"")</f>
        <v/>
      </c>
      <c r="DQ57" s="22" t="str">
        <f>IF(Q59=1991,IF($E59=0,"",$E59),"")</f>
        <v/>
      </c>
      <c r="DR57" s="22" t="str">
        <f>IF(Q59=1992,IF($E59=0,"",$E59),"")</f>
        <v/>
      </c>
      <c r="DS57" s="22" t="str">
        <f>IF(Q59=1993,IF($E59=0,"",$E59),"")</f>
        <v/>
      </c>
      <c r="DT57" s="22" t="str">
        <f>IF(Q59=1994,IF($E59=0,"",$E59),"")</f>
        <v/>
      </c>
      <c r="DU57" s="22" t="str">
        <f>IF(Q59=1995,IF($E59=0,"",$E59),"")</f>
        <v/>
      </c>
      <c r="DV57" s="22" t="str">
        <f>IF(Q59=1996,IF($E59=0,"",$E59),"")</f>
        <v/>
      </c>
      <c r="DW57" s="22" t="str">
        <f>IF(Q59=1997,IF($E59=0,"",$E59),"")</f>
        <v/>
      </c>
      <c r="DX57" s="22" t="str">
        <f>IF(Q59=1998,IF($E59=0,"",$E59),"")</f>
        <v/>
      </c>
      <c r="DY57" s="22" t="str">
        <f>IF(Q59=1999,IF($E59=0,"",$E59),"")</f>
        <v/>
      </c>
      <c r="DZ57" s="22" t="str">
        <f>IF(Q59=2000,IF($E59=0,"",$E59),"")</f>
        <v/>
      </c>
      <c r="EA57" s="22" t="str">
        <f>IF(Q59=2001,IF($E59=0,"",$E59),"")</f>
        <v/>
      </c>
      <c r="EB57" s="22" t="str">
        <f>IF(Q59=2002,IF($E59=0,"",$E59),"")</f>
        <v/>
      </c>
      <c r="EC57" s="22" t="str">
        <f>IF(Q59=2003,IF($E59=0,"",$E59),"")</f>
        <v/>
      </c>
      <c r="ED57" s="22" t="str">
        <f>IF(Q59=2004,IF($E59=0,"",$E59),"")</f>
        <v/>
      </c>
      <c r="EE57" s="22" t="str">
        <f>IF(Q59=2005,IF($E59=0,"",$E59),"")</f>
        <v/>
      </c>
    </row>
    <row r="58" spans="1:135" ht="11.25" customHeight="1">
      <c r="A58" s="40" t="s">
        <v>145</v>
      </c>
      <c r="B58" s="40" t="s">
        <v>72</v>
      </c>
      <c r="C58" s="86" t="s">
        <v>463</v>
      </c>
      <c r="D58" s="86" t="s">
        <v>50</v>
      </c>
      <c r="E58" s="87">
        <v>1</v>
      </c>
      <c r="F58" s="88" t="s">
        <v>161</v>
      </c>
      <c r="G58" s="89">
        <v>28384</v>
      </c>
      <c r="H58" s="89"/>
      <c r="I58" s="42"/>
      <c r="J58" s="42"/>
      <c r="K58" s="42"/>
      <c r="L58" s="41">
        <v>1</v>
      </c>
      <c r="M58" s="42"/>
      <c r="N58" s="52" t="s">
        <v>218</v>
      </c>
      <c r="O58" s="20">
        <f t="shared" si="0"/>
        <v>2</v>
      </c>
      <c r="P58" s="20">
        <f t="shared" si="1"/>
        <v>9</v>
      </c>
      <c r="Q58" s="20">
        <f t="shared" si="2"/>
        <v>1977</v>
      </c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</row>
    <row r="59" spans="1:135" ht="11.25" customHeight="1">
      <c r="A59" s="40" t="s">
        <v>145</v>
      </c>
      <c r="B59" s="40" t="s">
        <v>81</v>
      </c>
      <c r="C59" s="86" t="s">
        <v>219</v>
      </c>
      <c r="D59" s="86" t="s">
        <v>135</v>
      </c>
      <c r="E59" s="87">
        <v>1</v>
      </c>
      <c r="F59" s="88" t="s">
        <v>161</v>
      </c>
      <c r="G59" s="89">
        <v>28734</v>
      </c>
      <c r="H59" s="89">
        <v>28735</v>
      </c>
      <c r="I59" s="42"/>
      <c r="J59" s="42"/>
      <c r="K59" s="42"/>
      <c r="L59" s="41">
        <v>1</v>
      </c>
      <c r="M59" s="42"/>
      <c r="N59" s="52" t="s">
        <v>220</v>
      </c>
      <c r="O59" s="20">
        <f t="shared" si="0"/>
        <v>1</v>
      </c>
      <c r="P59" s="20">
        <f t="shared" si="1"/>
        <v>9</v>
      </c>
      <c r="Q59" s="20">
        <f t="shared" si="2"/>
        <v>1978</v>
      </c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DC59" s="22" t="str">
        <f t="shared" si="61"/>
        <v/>
      </c>
      <c r="DD59" s="22">
        <f t="shared" si="62"/>
        <v>1</v>
      </c>
      <c r="DE59" s="22" t="str">
        <f t="shared" si="63"/>
        <v/>
      </c>
      <c r="DF59" s="22" t="str">
        <f t="shared" si="64"/>
        <v/>
      </c>
      <c r="DG59" s="22" t="str">
        <f t="shared" si="65"/>
        <v/>
      </c>
      <c r="DH59" s="22" t="str">
        <f t="shared" si="66"/>
        <v/>
      </c>
      <c r="DI59" s="22" t="str">
        <f t="shared" si="67"/>
        <v/>
      </c>
      <c r="DJ59" s="22" t="str">
        <f t="shared" si="68"/>
        <v/>
      </c>
      <c r="DK59" s="22" t="str">
        <f t="shared" si="69"/>
        <v/>
      </c>
      <c r="DL59" s="22" t="str">
        <f t="shared" si="70"/>
        <v/>
      </c>
      <c r="DM59" s="22" t="str">
        <f t="shared" si="71"/>
        <v/>
      </c>
      <c r="DN59" s="22" t="str">
        <f t="shared" si="72"/>
        <v/>
      </c>
      <c r="DO59" s="22" t="str">
        <f t="shared" si="73"/>
        <v/>
      </c>
      <c r="DP59" s="22" t="str">
        <f t="shared" si="74"/>
        <v/>
      </c>
      <c r="DQ59" s="22" t="str">
        <f t="shared" si="75"/>
        <v/>
      </c>
      <c r="DR59" s="22" t="str">
        <f t="shared" si="76"/>
        <v/>
      </c>
      <c r="DS59" s="22" t="str">
        <f t="shared" si="77"/>
        <v/>
      </c>
      <c r="DT59" s="22" t="str">
        <f t="shared" si="78"/>
        <v/>
      </c>
      <c r="DU59" s="22" t="str">
        <f t="shared" si="79"/>
        <v/>
      </c>
      <c r="DV59" s="22" t="str">
        <f t="shared" si="80"/>
        <v/>
      </c>
      <c r="DW59" s="22" t="str">
        <f t="shared" si="81"/>
        <v/>
      </c>
      <c r="DX59" s="22" t="str">
        <f t="shared" si="82"/>
        <v/>
      </c>
      <c r="DY59" s="22" t="str">
        <f t="shared" si="83"/>
        <v/>
      </c>
      <c r="DZ59" s="22" t="str">
        <f t="shared" si="84"/>
        <v/>
      </c>
      <c r="EA59" s="22" t="str">
        <f t="shared" si="85"/>
        <v/>
      </c>
      <c r="EB59" s="22" t="str">
        <f t="shared" si="86"/>
        <v/>
      </c>
      <c r="EC59" s="22" t="str">
        <f t="shared" si="87"/>
        <v/>
      </c>
      <c r="ED59" s="22" t="str">
        <f t="shared" si="88"/>
        <v/>
      </c>
      <c r="EE59" s="22" t="str">
        <f t="shared" si="89"/>
        <v/>
      </c>
    </row>
    <row r="60" spans="1:135" ht="11.25" customHeight="1">
      <c r="A60" s="40" t="s">
        <v>145</v>
      </c>
      <c r="B60" s="40" t="s">
        <v>69</v>
      </c>
      <c r="C60" s="86" t="s">
        <v>221</v>
      </c>
      <c r="D60" s="86"/>
      <c r="E60" s="87">
        <v>1</v>
      </c>
      <c r="F60" s="88" t="s">
        <v>147</v>
      </c>
      <c r="G60" s="89">
        <v>28740</v>
      </c>
      <c r="H60" s="89">
        <v>28741</v>
      </c>
      <c r="I60" s="42"/>
      <c r="J60" s="42"/>
      <c r="K60" s="42"/>
      <c r="L60" s="41">
        <v>1</v>
      </c>
      <c r="M60" s="42"/>
      <c r="N60" s="52" t="s">
        <v>222</v>
      </c>
      <c r="O60" s="20">
        <f t="shared" si="0"/>
        <v>1</v>
      </c>
      <c r="P60" s="20">
        <f t="shared" si="1"/>
        <v>9</v>
      </c>
      <c r="Q60" s="20">
        <f t="shared" si="2"/>
        <v>1978</v>
      </c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DC60" s="22" t="str">
        <f t="shared" si="61"/>
        <v/>
      </c>
      <c r="DD60" s="22">
        <f t="shared" si="62"/>
        <v>1</v>
      </c>
      <c r="DE60" s="22" t="str">
        <f t="shared" si="63"/>
        <v/>
      </c>
      <c r="DF60" s="22" t="str">
        <f t="shared" si="64"/>
        <v/>
      </c>
      <c r="DG60" s="22" t="str">
        <f t="shared" si="65"/>
        <v/>
      </c>
      <c r="DH60" s="22" t="str">
        <f t="shared" si="66"/>
        <v/>
      </c>
      <c r="DI60" s="22" t="str">
        <f t="shared" si="67"/>
        <v/>
      </c>
      <c r="DJ60" s="22" t="str">
        <f t="shared" si="68"/>
        <v/>
      </c>
      <c r="DK60" s="22" t="str">
        <f t="shared" si="69"/>
        <v/>
      </c>
      <c r="DL60" s="22" t="str">
        <f t="shared" si="70"/>
        <v/>
      </c>
      <c r="DM60" s="22" t="str">
        <f t="shared" si="71"/>
        <v/>
      </c>
      <c r="DN60" s="22" t="str">
        <f t="shared" si="72"/>
        <v/>
      </c>
      <c r="DO60" s="22" t="str">
        <f t="shared" si="73"/>
        <v/>
      </c>
      <c r="DP60" s="22" t="str">
        <f t="shared" si="74"/>
        <v/>
      </c>
      <c r="DQ60" s="22" t="str">
        <f t="shared" si="75"/>
        <v/>
      </c>
      <c r="DR60" s="22" t="str">
        <f t="shared" si="76"/>
        <v/>
      </c>
      <c r="DS60" s="22" t="str">
        <f t="shared" si="77"/>
        <v/>
      </c>
      <c r="DT60" s="22" t="str">
        <f t="shared" si="78"/>
        <v/>
      </c>
      <c r="DU60" s="22" t="str">
        <f t="shared" si="79"/>
        <v/>
      </c>
      <c r="DV60" s="22" t="str">
        <f t="shared" si="80"/>
        <v/>
      </c>
      <c r="DW60" s="22" t="str">
        <f t="shared" si="81"/>
        <v/>
      </c>
      <c r="DX60" s="22" t="str">
        <f t="shared" si="82"/>
        <v/>
      </c>
      <c r="DY60" s="22" t="str">
        <f t="shared" si="83"/>
        <v/>
      </c>
      <c r="DZ60" s="22" t="str">
        <f t="shared" si="84"/>
        <v/>
      </c>
      <c r="EA60" s="22" t="str">
        <f t="shared" si="85"/>
        <v/>
      </c>
      <c r="EB60" s="22" t="str">
        <f t="shared" si="86"/>
        <v/>
      </c>
      <c r="EC60" s="22" t="str">
        <f t="shared" si="87"/>
        <v/>
      </c>
      <c r="ED60" s="22" t="str">
        <f t="shared" si="88"/>
        <v/>
      </c>
      <c r="EE60" s="22" t="str">
        <f t="shared" si="89"/>
        <v/>
      </c>
    </row>
    <row r="61" spans="1:135" ht="11.25" customHeight="1">
      <c r="A61" s="40" t="s">
        <v>145</v>
      </c>
      <c r="B61" s="40" t="s">
        <v>72</v>
      </c>
      <c r="C61" s="85" t="s">
        <v>455</v>
      </c>
      <c r="D61" s="86" t="s">
        <v>50</v>
      </c>
      <c r="E61" s="87">
        <v>1</v>
      </c>
      <c r="F61" s="88" t="s">
        <v>147</v>
      </c>
      <c r="G61" s="89">
        <v>28761</v>
      </c>
      <c r="H61" s="89"/>
      <c r="I61" s="42"/>
      <c r="J61" s="42"/>
      <c r="K61" s="42"/>
      <c r="L61" s="41">
        <v>1</v>
      </c>
      <c r="M61" s="42"/>
      <c r="N61" s="52" t="s">
        <v>223</v>
      </c>
      <c r="O61" s="20">
        <f t="shared" si="0"/>
        <v>3</v>
      </c>
      <c r="P61" s="20">
        <f t="shared" si="1"/>
        <v>9</v>
      </c>
      <c r="Q61" s="20">
        <f t="shared" si="2"/>
        <v>1978</v>
      </c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DC61" s="22" t="str">
        <f>IF(Q65=1977,IF($E65=0,"",$E65),"")</f>
        <v/>
      </c>
      <c r="DD61" s="22" t="str">
        <f>IF(Q65=1978,IF($E65=0,"",$E65),"")</f>
        <v/>
      </c>
      <c r="DE61" s="22" t="str">
        <f>IF(Q65=1979,IF($E65=0,"",$E65),"")</f>
        <v/>
      </c>
      <c r="DF61" s="22">
        <f>IF(Q65=1980,IF($E65=0,"",$E65),"")</f>
        <v>1</v>
      </c>
      <c r="DG61" s="22" t="str">
        <f>IF(Q65=1981,IF($E65=0,"",$E65),"")</f>
        <v/>
      </c>
      <c r="DH61" s="22" t="str">
        <f>IF(Q65=1982,IF($E65=0,"",$E65),"")</f>
        <v/>
      </c>
      <c r="DI61" s="22" t="str">
        <f>IF(Q65=1983,IF($E65=0,"",$E65),"")</f>
        <v/>
      </c>
      <c r="DJ61" s="22" t="str">
        <f>IF(Q65=1984,IF($E65=0,"",$E65),"")</f>
        <v/>
      </c>
      <c r="DK61" s="22" t="str">
        <f>IF(Q65=1985,IF($E65=0,"",$E65),"")</f>
        <v/>
      </c>
      <c r="DL61" s="22" t="str">
        <f>IF(Q65=1986,IF($E65=0,"",$E65),"")</f>
        <v/>
      </c>
      <c r="DM61" s="22" t="str">
        <f>IF(Q65=1987,IF($E65=0,"",$E65),"")</f>
        <v/>
      </c>
      <c r="DN61" s="22" t="str">
        <f>IF(Q65=1988,IF($E65=0,"",$E65),"")</f>
        <v/>
      </c>
      <c r="DO61" s="22" t="str">
        <f>IF(Q65=1989,IF($E65=0,"",$E65),"")</f>
        <v/>
      </c>
      <c r="DP61" s="22" t="str">
        <f>IF(Q65=1990,IF($E65=0,"",$E65),"")</f>
        <v/>
      </c>
      <c r="DQ61" s="22" t="str">
        <f>IF(Q65=1991,IF($E65=0,"",$E65),"")</f>
        <v/>
      </c>
      <c r="DR61" s="22" t="str">
        <f>IF(Q65=1992,IF($E65=0,"",$E65),"")</f>
        <v/>
      </c>
      <c r="DS61" s="22" t="str">
        <f>IF(Q65=1993,IF($E65=0,"",$E65),"")</f>
        <v/>
      </c>
      <c r="DT61" s="22" t="str">
        <f>IF(Q65=1994,IF($E65=0,"",$E65),"")</f>
        <v/>
      </c>
      <c r="DU61" s="22" t="str">
        <f>IF(Q65=1995,IF($E65=0,"",$E65),"")</f>
        <v/>
      </c>
      <c r="DV61" s="22" t="str">
        <f>IF(Q65=1996,IF($E65=0,"",$E65),"")</f>
        <v/>
      </c>
      <c r="DW61" s="22" t="str">
        <f>IF(Q65=1997,IF($E65=0,"",$E65),"")</f>
        <v/>
      </c>
      <c r="DX61" s="22" t="str">
        <f>IF(Q65=1998,IF($E65=0,"",$E65),"")</f>
        <v/>
      </c>
      <c r="DY61" s="22" t="str">
        <f>IF(Q65=1999,IF($E65=0,"",$E65),"")</f>
        <v/>
      </c>
      <c r="DZ61" s="22" t="str">
        <f>IF(Q65=2000,IF($E65=0,"",$E65),"")</f>
        <v/>
      </c>
      <c r="EA61" s="22" t="str">
        <f>IF(Q65=2001,IF($E65=0,"",$E65),"")</f>
        <v/>
      </c>
      <c r="EB61" s="22" t="str">
        <f>IF(Q65=2002,IF($E65=0,"",$E65),"")</f>
        <v/>
      </c>
      <c r="EC61" s="22" t="str">
        <f>IF(Q65=2003,IF($E65=0,"",$E65),"")</f>
        <v/>
      </c>
      <c r="ED61" s="22" t="str">
        <f>IF(Q65=2004,IF($E65=0,"",$E65),"")</f>
        <v/>
      </c>
      <c r="EE61" s="22" t="str">
        <f>IF(Q65=2005,IF($E65=0,"",$E65),"")</f>
        <v/>
      </c>
    </row>
    <row r="62" spans="1:135" ht="11.25" customHeight="1">
      <c r="A62" s="40" t="s">
        <v>145</v>
      </c>
      <c r="B62" s="40" t="s">
        <v>81</v>
      </c>
      <c r="C62" s="86" t="s">
        <v>224</v>
      </c>
      <c r="D62" s="86" t="s">
        <v>138</v>
      </c>
      <c r="E62" s="87">
        <v>1</v>
      </c>
      <c r="F62" s="88" t="s">
        <v>147</v>
      </c>
      <c r="G62" s="89">
        <v>28764</v>
      </c>
      <c r="H62" s="89">
        <v>28765</v>
      </c>
      <c r="I62" s="42"/>
      <c r="J62" s="42"/>
      <c r="K62" s="42"/>
      <c r="L62" s="41">
        <v>1</v>
      </c>
      <c r="M62" s="42"/>
      <c r="N62" s="52" t="s">
        <v>225</v>
      </c>
      <c r="O62" s="20">
        <f t="shared" si="0"/>
        <v>1</v>
      </c>
      <c r="P62" s="20">
        <f t="shared" si="1"/>
        <v>10</v>
      </c>
      <c r="Q62" s="20">
        <f t="shared" si="2"/>
        <v>1978</v>
      </c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</row>
    <row r="63" spans="1:135" ht="11.25" customHeight="1">
      <c r="A63" s="40" t="s">
        <v>145</v>
      </c>
      <c r="B63" s="40" t="s">
        <v>77</v>
      </c>
      <c r="C63" s="86" t="s">
        <v>226</v>
      </c>
      <c r="D63" s="86" t="s">
        <v>159</v>
      </c>
      <c r="E63" s="87">
        <v>1</v>
      </c>
      <c r="F63" s="88" t="s">
        <v>147</v>
      </c>
      <c r="G63" s="89">
        <v>29086</v>
      </c>
      <c r="H63" s="89"/>
      <c r="I63" s="42"/>
      <c r="J63" s="42"/>
      <c r="K63" s="42"/>
      <c r="L63" s="41">
        <v>1</v>
      </c>
      <c r="M63" s="42"/>
      <c r="N63" s="52" t="s">
        <v>227</v>
      </c>
      <c r="O63" s="20">
        <f t="shared" si="0"/>
        <v>2</v>
      </c>
      <c r="P63" s="20">
        <f t="shared" si="1"/>
        <v>8</v>
      </c>
      <c r="Q63" s="20">
        <f t="shared" si="2"/>
        <v>1979</v>
      </c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</row>
    <row r="64" spans="1:135" ht="11.25" customHeight="1">
      <c r="A64" s="40" t="s">
        <v>145</v>
      </c>
      <c r="B64" s="40" t="s">
        <v>81</v>
      </c>
      <c r="C64" s="86" t="s">
        <v>192</v>
      </c>
      <c r="D64" s="86"/>
      <c r="E64" s="87">
        <v>1</v>
      </c>
      <c r="F64" s="88" t="s">
        <v>157</v>
      </c>
      <c r="G64" s="89">
        <v>29100</v>
      </c>
      <c r="H64" s="89"/>
      <c r="I64" s="42"/>
      <c r="J64" s="42"/>
      <c r="K64" s="42"/>
      <c r="L64" s="41">
        <v>1</v>
      </c>
      <c r="M64" s="42"/>
      <c r="N64" s="52" t="s">
        <v>228</v>
      </c>
      <c r="O64" s="20">
        <f t="shared" si="0"/>
        <v>1</v>
      </c>
      <c r="P64" s="20">
        <f t="shared" si="1"/>
        <v>9</v>
      </c>
      <c r="Q64" s="20">
        <f t="shared" si="2"/>
        <v>1979</v>
      </c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</row>
    <row r="65" spans="1:135" ht="11.25" customHeight="1">
      <c r="A65" s="40" t="s">
        <v>145</v>
      </c>
      <c r="B65" s="40" t="s">
        <v>72</v>
      </c>
      <c r="C65" s="85" t="s">
        <v>372</v>
      </c>
      <c r="D65" s="86" t="s">
        <v>50</v>
      </c>
      <c r="E65" s="87">
        <v>1</v>
      </c>
      <c r="F65" s="88" t="s">
        <v>157</v>
      </c>
      <c r="G65" s="89">
        <v>29475</v>
      </c>
      <c r="H65" s="89">
        <v>29478</v>
      </c>
      <c r="I65" s="42"/>
      <c r="J65" s="42"/>
      <c r="K65" s="42"/>
      <c r="L65" s="41">
        <v>1</v>
      </c>
      <c r="M65" s="42"/>
      <c r="N65" s="52" t="s">
        <v>229</v>
      </c>
      <c r="O65" s="20">
        <f t="shared" si="0"/>
        <v>2</v>
      </c>
      <c r="P65" s="20">
        <f t="shared" si="1"/>
        <v>9</v>
      </c>
      <c r="Q65" s="20">
        <f t="shared" si="2"/>
        <v>1980</v>
      </c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DC65" s="22" t="str">
        <f>IF(Q73=1977,IF($E73=0,"",$E73),"")</f>
        <v/>
      </c>
      <c r="DD65" s="22" t="str">
        <f>IF(Q73=1978,IF($E73=0,"",$E73),"")</f>
        <v/>
      </c>
      <c r="DE65" s="22" t="str">
        <f>IF(Q73=1979,IF($E73=0,"",$E73),"")</f>
        <v/>
      </c>
      <c r="DF65" s="22" t="str">
        <f>IF(Q73=1980,IF($E73=0,"",$E73),"")</f>
        <v/>
      </c>
      <c r="DG65" s="22">
        <f>IF(Q73=1981,IF($E73=0,"",$E73),"")</f>
        <v>1</v>
      </c>
      <c r="DH65" s="22" t="str">
        <f>IF(Q73=1982,IF($E73=0,"",$E73),"")</f>
        <v/>
      </c>
      <c r="DI65" s="22" t="str">
        <f>IF(Q73=1983,IF($E73=0,"",$E73),"")</f>
        <v/>
      </c>
      <c r="DJ65" s="22" t="str">
        <f>IF(Q73=1984,IF($E73=0,"",$E73),"")</f>
        <v/>
      </c>
      <c r="DK65" s="22" t="str">
        <f>IF(Q73=1985,IF($E73=0,"",$E73),"")</f>
        <v/>
      </c>
      <c r="DL65" s="22" t="str">
        <f>IF(Q73=1986,IF($E73=0,"",$E73),"")</f>
        <v/>
      </c>
      <c r="DM65" s="22" t="str">
        <f>IF(Q73=1987,IF($E73=0,"",$E73),"")</f>
        <v/>
      </c>
      <c r="DN65" s="22" t="str">
        <f>IF(Q73=1988,IF($E73=0,"",$E73),"")</f>
        <v/>
      </c>
      <c r="DO65" s="22" t="str">
        <f>IF(Q73=1989,IF($E73=0,"",$E73),"")</f>
        <v/>
      </c>
      <c r="DP65" s="22" t="str">
        <f>IF(Q73=1990,IF($E73=0,"",$E73),"")</f>
        <v/>
      </c>
      <c r="DQ65" s="22" t="str">
        <f>IF(Q73=1991,IF($E73=0,"",$E73),"")</f>
        <v/>
      </c>
      <c r="DR65" s="22" t="str">
        <f>IF(Q73=1992,IF($E73=0,"",$E73),"")</f>
        <v/>
      </c>
      <c r="DS65" s="22" t="str">
        <f>IF(Q73=1993,IF($E73=0,"",$E73),"")</f>
        <v/>
      </c>
      <c r="DT65" s="22" t="str">
        <f>IF(Q73=1994,IF($E73=0,"",$E73),"")</f>
        <v/>
      </c>
      <c r="DU65" s="22" t="str">
        <f>IF(Q73=1995,IF($E73=0,"",$E73),"")</f>
        <v/>
      </c>
      <c r="DV65" s="22" t="str">
        <f>IF(Q73=1996,IF($E73=0,"",$E73),"")</f>
        <v/>
      </c>
      <c r="DW65" s="22" t="str">
        <f>IF(Q73=1997,IF($E73=0,"",$E73),"")</f>
        <v/>
      </c>
      <c r="DX65" s="22" t="str">
        <f>IF(Q73=1998,IF($E73=0,"",$E73),"")</f>
        <v/>
      </c>
      <c r="DY65" s="22" t="str">
        <f>IF(Q73=1999,IF($E73=0,"",$E73),"")</f>
        <v/>
      </c>
      <c r="DZ65" s="22" t="str">
        <f>IF(Q73=2000,IF($E73=0,"",$E73),"")</f>
        <v/>
      </c>
      <c r="EA65" s="22" t="str">
        <f>IF(Q73=2001,IF($E73=0,"",$E73),"")</f>
        <v/>
      </c>
      <c r="EB65" s="22" t="str">
        <f>IF(Q73=2002,IF($E73=0,"",$E73),"")</f>
        <v/>
      </c>
      <c r="EC65" s="22" t="str">
        <f>IF(Q73=2003,IF($E73=0,"",$E73),"")</f>
        <v/>
      </c>
      <c r="ED65" s="22" t="str">
        <f>IF(Q73=2004,IF($E73=0,"",$E73),"")</f>
        <v/>
      </c>
      <c r="EE65" s="22" t="str">
        <f>IF(Q73=2005,IF($E73=0,"",$E73),"")</f>
        <v/>
      </c>
    </row>
    <row r="66" spans="1:135" ht="11.25" customHeight="1">
      <c r="A66" s="40" t="s">
        <v>145</v>
      </c>
      <c r="B66" s="40" t="s">
        <v>72</v>
      </c>
      <c r="C66" s="86" t="s">
        <v>50</v>
      </c>
      <c r="D66" s="86"/>
      <c r="E66" s="87">
        <v>1</v>
      </c>
      <c r="F66" s="88" t="s">
        <v>157</v>
      </c>
      <c r="G66" s="89">
        <v>29485</v>
      </c>
      <c r="H66" s="89"/>
      <c r="I66" s="42"/>
      <c r="J66" s="42"/>
      <c r="K66" s="42"/>
      <c r="L66" s="41">
        <v>1</v>
      </c>
      <c r="M66" s="42"/>
      <c r="N66" s="52" t="s">
        <v>230</v>
      </c>
      <c r="O66" s="20">
        <f t="shared" ref="O66:O129" si="90">IF(DAY(G66)&lt;=10,1,IF(DAY(G66)&gt;20,3,2))</f>
        <v>3</v>
      </c>
      <c r="P66" s="20">
        <f t="shared" ref="P66:P129" si="91">MONTH(G66)</f>
        <v>9</v>
      </c>
      <c r="Q66" s="20">
        <f t="shared" ref="Q66:Q129" si="92">YEAR(G66)</f>
        <v>1980</v>
      </c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</row>
    <row r="67" spans="1:135" ht="11.25" customHeight="1">
      <c r="A67" s="40" t="s">
        <v>145</v>
      </c>
      <c r="B67" s="40" t="s">
        <v>72</v>
      </c>
      <c r="C67" s="85" t="s">
        <v>464</v>
      </c>
      <c r="D67" s="86" t="s">
        <v>50</v>
      </c>
      <c r="E67" s="87">
        <v>1</v>
      </c>
      <c r="F67" s="88" t="s">
        <v>231</v>
      </c>
      <c r="G67" s="89">
        <v>29820</v>
      </c>
      <c r="H67" s="89"/>
      <c r="I67" s="42"/>
      <c r="J67" s="42"/>
      <c r="K67" s="42"/>
      <c r="L67" s="41">
        <v>1</v>
      </c>
      <c r="M67" s="42"/>
      <c r="N67" s="52" t="s">
        <v>232</v>
      </c>
      <c r="O67" s="20">
        <f t="shared" si="90"/>
        <v>3</v>
      </c>
      <c r="P67" s="20">
        <f t="shared" si="91"/>
        <v>8</v>
      </c>
      <c r="Q67" s="20">
        <f t="shared" si="92"/>
        <v>1981</v>
      </c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</row>
    <row r="68" spans="1:135" ht="11.25" customHeight="1">
      <c r="A68" s="40" t="s">
        <v>145</v>
      </c>
      <c r="B68" s="40" t="s">
        <v>81</v>
      </c>
      <c r="C68" s="86" t="s">
        <v>233</v>
      </c>
      <c r="D68" s="86" t="s">
        <v>135</v>
      </c>
      <c r="E68" s="87">
        <v>1</v>
      </c>
      <c r="F68" s="88" t="s">
        <v>147</v>
      </c>
      <c r="G68" s="89">
        <v>29839</v>
      </c>
      <c r="H68" s="89">
        <v>29841</v>
      </c>
      <c r="I68" s="42"/>
      <c r="J68" s="42"/>
      <c r="K68" s="42"/>
      <c r="L68" s="41">
        <v>1</v>
      </c>
      <c r="M68" s="42"/>
      <c r="N68" s="52" t="s">
        <v>234</v>
      </c>
      <c r="O68" s="20">
        <f t="shared" si="90"/>
        <v>1</v>
      </c>
      <c r="P68" s="20">
        <f t="shared" si="91"/>
        <v>9</v>
      </c>
      <c r="Q68" s="20">
        <f t="shared" si="92"/>
        <v>1981</v>
      </c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</row>
    <row r="69" spans="1:135" ht="11.25" customHeight="1">
      <c r="A69" s="40" t="s">
        <v>145</v>
      </c>
      <c r="B69" s="40" t="s">
        <v>81</v>
      </c>
      <c r="C69" s="86" t="s">
        <v>192</v>
      </c>
      <c r="D69" s="86"/>
      <c r="E69" s="87">
        <v>1</v>
      </c>
      <c r="F69" s="88" t="s">
        <v>147</v>
      </c>
      <c r="G69" s="89">
        <v>29841</v>
      </c>
      <c r="H69" s="89"/>
      <c r="I69" s="42"/>
      <c r="J69" s="42"/>
      <c r="K69" s="42"/>
      <c r="L69" s="41">
        <v>1</v>
      </c>
      <c r="M69" s="42"/>
      <c r="N69" s="52" t="s">
        <v>235</v>
      </c>
      <c r="O69" s="20">
        <f t="shared" si="90"/>
        <v>2</v>
      </c>
      <c r="P69" s="20">
        <f t="shared" si="91"/>
        <v>9</v>
      </c>
      <c r="Q69" s="20">
        <f t="shared" si="92"/>
        <v>1981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</row>
    <row r="70" spans="1:135" ht="11.25" customHeight="1">
      <c r="A70" s="40" t="s">
        <v>145</v>
      </c>
      <c r="B70" s="40" t="s">
        <v>81</v>
      </c>
      <c r="C70" s="86" t="s">
        <v>465</v>
      </c>
      <c r="D70" s="86" t="s">
        <v>135</v>
      </c>
      <c r="E70" s="87">
        <v>1</v>
      </c>
      <c r="F70" s="88" t="s">
        <v>147</v>
      </c>
      <c r="G70" s="89">
        <v>29841</v>
      </c>
      <c r="H70" s="89">
        <v>29843</v>
      </c>
      <c r="I70" s="42"/>
      <c r="J70" s="42"/>
      <c r="K70" s="42"/>
      <c r="L70" s="41">
        <v>1</v>
      </c>
      <c r="M70" s="42"/>
      <c r="N70" s="52" t="s">
        <v>236</v>
      </c>
      <c r="O70" s="20">
        <f t="shared" si="90"/>
        <v>2</v>
      </c>
      <c r="P70" s="20">
        <f t="shared" si="91"/>
        <v>9</v>
      </c>
      <c r="Q70" s="20">
        <f t="shared" si="92"/>
        <v>1981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</row>
    <row r="71" spans="1:135" ht="11.25" customHeight="1">
      <c r="A71" s="40" t="s">
        <v>145</v>
      </c>
      <c r="B71" s="40" t="s">
        <v>81</v>
      </c>
      <c r="C71" s="86" t="s">
        <v>192</v>
      </c>
      <c r="D71" s="86"/>
      <c r="E71" s="87">
        <v>1</v>
      </c>
      <c r="F71" s="88" t="s">
        <v>147</v>
      </c>
      <c r="G71" s="89">
        <v>29842</v>
      </c>
      <c r="H71" s="89"/>
      <c r="I71" s="42"/>
      <c r="J71" s="42"/>
      <c r="K71" s="42"/>
      <c r="L71" s="41">
        <v>1</v>
      </c>
      <c r="M71" s="42"/>
      <c r="N71" s="52" t="s">
        <v>237</v>
      </c>
      <c r="O71" s="20">
        <f t="shared" si="90"/>
        <v>2</v>
      </c>
      <c r="P71" s="20">
        <f t="shared" si="91"/>
        <v>9</v>
      </c>
      <c r="Q71" s="20">
        <f t="shared" si="92"/>
        <v>1981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</row>
    <row r="72" spans="1:135" ht="11.25" customHeight="1">
      <c r="A72" s="40" t="s">
        <v>145</v>
      </c>
      <c r="B72" s="40" t="s">
        <v>81</v>
      </c>
      <c r="C72" s="86" t="s">
        <v>238</v>
      </c>
      <c r="D72" s="86" t="s">
        <v>135</v>
      </c>
      <c r="E72" s="87">
        <v>1</v>
      </c>
      <c r="F72" s="88" t="s">
        <v>147</v>
      </c>
      <c r="G72" s="89">
        <v>29843</v>
      </c>
      <c r="H72" s="89">
        <v>29844</v>
      </c>
      <c r="I72" s="42"/>
      <c r="J72" s="42"/>
      <c r="K72" s="42"/>
      <c r="L72" s="41">
        <v>1</v>
      </c>
      <c r="M72" s="42"/>
      <c r="N72" s="52" t="s">
        <v>239</v>
      </c>
      <c r="O72" s="20">
        <f t="shared" si="90"/>
        <v>2</v>
      </c>
      <c r="P72" s="20">
        <f t="shared" si="91"/>
        <v>9</v>
      </c>
      <c r="Q72" s="20">
        <f t="shared" si="92"/>
        <v>1981</v>
      </c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</row>
    <row r="73" spans="1:135" ht="11.25" customHeight="1">
      <c r="A73" s="40" t="s">
        <v>145</v>
      </c>
      <c r="B73" s="40" t="s">
        <v>78</v>
      </c>
      <c r="C73" s="86" t="s">
        <v>240</v>
      </c>
      <c r="D73" s="86" t="s">
        <v>135</v>
      </c>
      <c r="E73" s="87">
        <v>1</v>
      </c>
      <c r="F73" s="88" t="s">
        <v>157</v>
      </c>
      <c r="G73" s="89">
        <v>29844</v>
      </c>
      <c r="H73" s="89"/>
      <c r="I73" s="42"/>
      <c r="J73" s="42"/>
      <c r="K73" s="42"/>
      <c r="L73" s="41">
        <v>1</v>
      </c>
      <c r="M73" s="42"/>
      <c r="N73" s="52" t="s">
        <v>241</v>
      </c>
      <c r="O73" s="20">
        <f t="shared" si="90"/>
        <v>2</v>
      </c>
      <c r="P73" s="20">
        <f t="shared" si="91"/>
        <v>9</v>
      </c>
      <c r="Q73" s="20">
        <f t="shared" si="92"/>
        <v>1981</v>
      </c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DC73" s="22" t="str">
        <f>IF(Q75=1977,IF($E75=0,"",$E75),"")</f>
        <v/>
      </c>
      <c r="DD73" s="22" t="str">
        <f>IF(Q75=1978,IF($E75=0,"",$E75),"")</f>
        <v/>
      </c>
      <c r="DE73" s="22" t="str">
        <f>IF(Q75=1979,IF($E75=0,"",$E75),"")</f>
        <v/>
      </c>
      <c r="DF73" s="22" t="str">
        <f>IF(Q75=1980,IF($E75=0,"",$E75),"")</f>
        <v/>
      </c>
      <c r="DG73" s="22">
        <f>IF(Q75=1981,IF($E75=0,"",$E75),"")</f>
        <v>1</v>
      </c>
      <c r="DH73" s="22" t="str">
        <f>IF(Q75=1982,IF($E75=0,"",$E75),"")</f>
        <v/>
      </c>
      <c r="DI73" s="22" t="str">
        <f>IF(Q75=1983,IF($E75=0,"",$E75),"")</f>
        <v/>
      </c>
      <c r="DJ73" s="22" t="str">
        <f>IF(Q75=1984,IF($E75=0,"",$E75),"")</f>
        <v/>
      </c>
      <c r="DK73" s="22" t="str">
        <f>IF(Q75=1985,IF($E75=0,"",$E75),"")</f>
        <v/>
      </c>
      <c r="DL73" s="22" t="str">
        <f>IF(Q75=1986,IF($E75=0,"",$E75),"")</f>
        <v/>
      </c>
      <c r="DM73" s="22" t="str">
        <f>IF(Q75=1987,IF($E75=0,"",$E75),"")</f>
        <v/>
      </c>
      <c r="DN73" s="22" t="str">
        <f>IF(Q75=1988,IF($E75=0,"",$E75),"")</f>
        <v/>
      </c>
      <c r="DO73" s="22" t="str">
        <f>IF(Q75=1989,IF($E75=0,"",$E75),"")</f>
        <v/>
      </c>
      <c r="DP73" s="22" t="str">
        <f>IF(Q75=1990,IF($E75=0,"",$E75),"")</f>
        <v/>
      </c>
      <c r="DQ73" s="22" t="str">
        <f>IF(Q75=1991,IF($E75=0,"",$E75),"")</f>
        <v/>
      </c>
      <c r="DR73" s="22" t="str">
        <f>IF(Q75=1992,IF($E75=0,"",$E75),"")</f>
        <v/>
      </c>
      <c r="DS73" s="22" t="str">
        <f>IF(Q75=1993,IF($E75=0,"",$E75),"")</f>
        <v/>
      </c>
      <c r="DT73" s="22" t="str">
        <f>IF(Q75=1994,IF($E75=0,"",$E75),"")</f>
        <v/>
      </c>
      <c r="DU73" s="22" t="str">
        <f>IF(Q75=1995,IF($E75=0,"",$E75),"")</f>
        <v/>
      </c>
      <c r="DV73" s="22" t="str">
        <f>IF(Q75=1996,IF($E75=0,"",$E75),"")</f>
        <v/>
      </c>
      <c r="DW73" s="22" t="str">
        <f>IF(Q75=1997,IF($E75=0,"",$E75),"")</f>
        <v/>
      </c>
      <c r="DX73" s="22" t="str">
        <f>IF(Q75=1998,IF($E75=0,"",$E75),"")</f>
        <v/>
      </c>
      <c r="DY73" s="22" t="str">
        <f>IF(Q75=1999,IF($E75=0,"",$E75),"")</f>
        <v/>
      </c>
      <c r="DZ73" s="22" t="str">
        <f>IF(Q75=2000,IF($E75=0,"",$E75),"")</f>
        <v/>
      </c>
      <c r="EA73" s="22" t="str">
        <f>IF(Q75=2001,IF($E75=0,"",$E75),"")</f>
        <v/>
      </c>
      <c r="EB73" s="22" t="str">
        <f>IF(Q75=2002,IF($E75=0,"",$E75),"")</f>
        <v/>
      </c>
      <c r="EC73" s="22" t="str">
        <f>IF(Q75=2003,IF($E75=0,"",$E75),"")</f>
        <v/>
      </c>
      <c r="ED73" s="22" t="str">
        <f>IF(Q75=2004,IF($E75=0,"",$E75),"")</f>
        <v/>
      </c>
      <c r="EE73" s="22" t="str">
        <f>IF(Q75=2005,IF($E75=0,"",$E75),"")</f>
        <v/>
      </c>
    </row>
    <row r="74" spans="1:135" ht="11.25" customHeight="1">
      <c r="A74" s="40" t="s">
        <v>145</v>
      </c>
      <c r="B74" s="40" t="s">
        <v>81</v>
      </c>
      <c r="C74" s="86" t="s">
        <v>242</v>
      </c>
      <c r="D74" s="86" t="s">
        <v>135</v>
      </c>
      <c r="E74" s="87">
        <v>1</v>
      </c>
      <c r="F74" s="88" t="s">
        <v>147</v>
      </c>
      <c r="G74" s="89">
        <v>29845</v>
      </c>
      <c r="H74" s="89"/>
      <c r="I74" s="42"/>
      <c r="J74" s="42"/>
      <c r="K74" s="42"/>
      <c r="L74" s="41">
        <v>1</v>
      </c>
      <c r="M74" s="42"/>
      <c r="N74" s="52" t="s">
        <v>243</v>
      </c>
      <c r="O74" s="20">
        <f t="shared" si="90"/>
        <v>2</v>
      </c>
      <c r="P74" s="20">
        <f t="shared" si="91"/>
        <v>9</v>
      </c>
      <c r="Q74" s="20">
        <f t="shared" si="92"/>
        <v>1981</v>
      </c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</row>
    <row r="75" spans="1:135" ht="11.25" customHeight="1">
      <c r="A75" s="40" t="s">
        <v>145</v>
      </c>
      <c r="B75" s="40" t="s">
        <v>81</v>
      </c>
      <c r="C75" s="86" t="s">
        <v>244</v>
      </c>
      <c r="D75" s="86" t="s">
        <v>135</v>
      </c>
      <c r="E75" s="87">
        <v>1</v>
      </c>
      <c r="F75" s="88" t="s">
        <v>147</v>
      </c>
      <c r="G75" s="89">
        <v>29865</v>
      </c>
      <c r="H75" s="89"/>
      <c r="I75" s="42"/>
      <c r="J75" s="42"/>
      <c r="K75" s="42"/>
      <c r="L75" s="41">
        <v>1</v>
      </c>
      <c r="M75" s="42"/>
      <c r="N75" s="52" t="s">
        <v>245</v>
      </c>
      <c r="O75" s="20">
        <f t="shared" si="90"/>
        <v>1</v>
      </c>
      <c r="P75" s="20">
        <f t="shared" si="91"/>
        <v>10</v>
      </c>
      <c r="Q75" s="20">
        <f t="shared" si="92"/>
        <v>1981</v>
      </c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DC75" s="22" t="str">
        <f t="shared" si="61"/>
        <v/>
      </c>
      <c r="DD75" s="22" t="str">
        <f t="shared" si="62"/>
        <v/>
      </c>
      <c r="DE75" s="22" t="str">
        <f t="shared" si="63"/>
        <v/>
      </c>
      <c r="DF75" s="22" t="str">
        <f t="shared" si="64"/>
        <v/>
      </c>
      <c r="DG75" s="22" t="str">
        <f t="shared" si="65"/>
        <v/>
      </c>
      <c r="DH75" s="22">
        <f t="shared" si="66"/>
        <v>1</v>
      </c>
      <c r="DI75" s="22" t="str">
        <f t="shared" si="67"/>
        <v/>
      </c>
      <c r="DJ75" s="22" t="str">
        <f t="shared" si="68"/>
        <v/>
      </c>
      <c r="DK75" s="22" t="str">
        <f t="shared" si="69"/>
        <v/>
      </c>
      <c r="DL75" s="22" t="str">
        <f t="shared" si="70"/>
        <v/>
      </c>
      <c r="DM75" s="22" t="str">
        <f t="shared" si="71"/>
        <v/>
      </c>
      <c r="DN75" s="22" t="str">
        <f t="shared" si="72"/>
        <v/>
      </c>
      <c r="DO75" s="22" t="str">
        <f t="shared" si="73"/>
        <v/>
      </c>
      <c r="DP75" s="22" t="str">
        <f t="shared" si="74"/>
        <v/>
      </c>
      <c r="DQ75" s="22" t="str">
        <f t="shared" si="75"/>
        <v/>
      </c>
      <c r="DR75" s="22" t="str">
        <f t="shared" si="76"/>
        <v/>
      </c>
      <c r="DS75" s="22" t="str">
        <f t="shared" si="77"/>
        <v/>
      </c>
      <c r="DT75" s="22" t="str">
        <f t="shared" si="78"/>
        <v/>
      </c>
      <c r="DU75" s="22" t="str">
        <f t="shared" si="79"/>
        <v/>
      </c>
      <c r="DV75" s="22" t="str">
        <f t="shared" si="80"/>
        <v/>
      </c>
      <c r="DW75" s="22" t="str">
        <f t="shared" si="81"/>
        <v/>
      </c>
      <c r="DX75" s="22" t="str">
        <f t="shared" si="82"/>
        <v/>
      </c>
      <c r="DY75" s="22" t="str">
        <f t="shared" si="83"/>
        <v/>
      </c>
      <c r="DZ75" s="22" t="str">
        <f t="shared" si="84"/>
        <v/>
      </c>
      <c r="EA75" s="22" t="str">
        <f t="shared" si="85"/>
        <v/>
      </c>
      <c r="EB75" s="22" t="str">
        <f t="shared" si="86"/>
        <v/>
      </c>
      <c r="EC75" s="22" t="str">
        <f t="shared" si="87"/>
        <v/>
      </c>
      <c r="ED75" s="22" t="str">
        <f t="shared" si="88"/>
        <v/>
      </c>
      <c r="EE75" s="22" t="str">
        <f t="shared" si="89"/>
        <v/>
      </c>
    </row>
    <row r="76" spans="1:135" ht="11.25" customHeight="1">
      <c r="A76" s="40" t="s">
        <v>145</v>
      </c>
      <c r="B76" s="40" t="s">
        <v>72</v>
      </c>
      <c r="C76" s="85" t="s">
        <v>406</v>
      </c>
      <c r="D76" s="86" t="s">
        <v>50</v>
      </c>
      <c r="E76" s="87">
        <v>1</v>
      </c>
      <c r="F76" s="88" t="s">
        <v>161</v>
      </c>
      <c r="G76" s="89">
        <v>30135</v>
      </c>
      <c r="H76" s="89"/>
      <c r="I76" s="42"/>
      <c r="J76" s="42"/>
      <c r="K76" s="42"/>
      <c r="L76" s="41">
        <v>1</v>
      </c>
      <c r="M76" s="42"/>
      <c r="N76" s="52" t="s">
        <v>246</v>
      </c>
      <c r="O76" s="20">
        <f t="shared" si="90"/>
        <v>1</v>
      </c>
      <c r="P76" s="20">
        <f t="shared" si="91"/>
        <v>7</v>
      </c>
      <c r="Q76" s="20">
        <f t="shared" si="92"/>
        <v>1982</v>
      </c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DC76" s="22" t="str">
        <f t="shared" si="61"/>
        <v/>
      </c>
      <c r="DD76" s="22" t="str">
        <f t="shared" si="62"/>
        <v/>
      </c>
      <c r="DE76" s="22" t="str">
        <f t="shared" si="63"/>
        <v/>
      </c>
      <c r="DF76" s="22" t="str">
        <f t="shared" si="64"/>
        <v/>
      </c>
      <c r="DG76" s="22" t="str">
        <f t="shared" si="65"/>
        <v/>
      </c>
      <c r="DH76" s="22">
        <f t="shared" si="66"/>
        <v>1</v>
      </c>
      <c r="DI76" s="22" t="str">
        <f t="shared" si="67"/>
        <v/>
      </c>
      <c r="DJ76" s="22" t="str">
        <f t="shared" si="68"/>
        <v/>
      </c>
      <c r="DK76" s="22" t="str">
        <f t="shared" si="69"/>
        <v/>
      </c>
      <c r="DL76" s="22" t="str">
        <f t="shared" si="70"/>
        <v/>
      </c>
      <c r="DM76" s="22" t="str">
        <f t="shared" si="71"/>
        <v/>
      </c>
      <c r="DN76" s="22" t="str">
        <f t="shared" si="72"/>
        <v/>
      </c>
      <c r="DO76" s="22" t="str">
        <f t="shared" si="73"/>
        <v/>
      </c>
      <c r="DP76" s="22" t="str">
        <f t="shared" si="74"/>
        <v/>
      </c>
      <c r="DQ76" s="22" t="str">
        <f t="shared" si="75"/>
        <v/>
      </c>
      <c r="DR76" s="22" t="str">
        <f t="shared" si="76"/>
        <v/>
      </c>
      <c r="DS76" s="22" t="str">
        <f t="shared" si="77"/>
        <v/>
      </c>
      <c r="DT76" s="22" t="str">
        <f t="shared" si="78"/>
        <v/>
      </c>
      <c r="DU76" s="22" t="str">
        <f t="shared" si="79"/>
        <v/>
      </c>
      <c r="DV76" s="22" t="str">
        <f t="shared" si="80"/>
        <v/>
      </c>
      <c r="DW76" s="22" t="str">
        <f t="shared" si="81"/>
        <v/>
      </c>
      <c r="DX76" s="22" t="str">
        <f t="shared" si="82"/>
        <v/>
      </c>
      <c r="DY76" s="22" t="str">
        <f t="shared" si="83"/>
        <v/>
      </c>
      <c r="DZ76" s="22" t="str">
        <f t="shared" si="84"/>
        <v/>
      </c>
      <c r="EA76" s="22" t="str">
        <f t="shared" si="85"/>
        <v/>
      </c>
      <c r="EB76" s="22" t="str">
        <f t="shared" si="86"/>
        <v/>
      </c>
      <c r="EC76" s="22" t="str">
        <f t="shared" si="87"/>
        <v/>
      </c>
      <c r="ED76" s="22" t="str">
        <f t="shared" si="88"/>
        <v/>
      </c>
      <c r="EE76" s="22" t="str">
        <f t="shared" si="89"/>
        <v/>
      </c>
    </row>
    <row r="77" spans="1:135" ht="11.25" customHeight="1">
      <c r="A77" s="40" t="s">
        <v>145</v>
      </c>
      <c r="B77" s="40" t="s">
        <v>72</v>
      </c>
      <c r="C77" s="86" t="s">
        <v>379</v>
      </c>
      <c r="D77" s="86" t="s">
        <v>50</v>
      </c>
      <c r="E77" s="87">
        <v>1</v>
      </c>
      <c r="F77" s="88" t="s">
        <v>157</v>
      </c>
      <c r="G77" s="89">
        <v>30187</v>
      </c>
      <c r="H77" s="89"/>
      <c r="I77" s="42"/>
      <c r="J77" s="42"/>
      <c r="K77" s="42"/>
      <c r="L77" s="41">
        <v>1</v>
      </c>
      <c r="M77" s="42"/>
      <c r="N77" s="52" t="s">
        <v>247</v>
      </c>
      <c r="O77" s="20">
        <f t="shared" si="90"/>
        <v>3</v>
      </c>
      <c r="P77" s="20">
        <f t="shared" si="91"/>
        <v>8</v>
      </c>
      <c r="Q77" s="20">
        <f t="shared" si="92"/>
        <v>1982</v>
      </c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DC77" s="22" t="str">
        <f t="shared" si="61"/>
        <v/>
      </c>
      <c r="DD77" s="22" t="str">
        <f t="shared" si="62"/>
        <v/>
      </c>
      <c r="DE77" s="22" t="str">
        <f t="shared" si="63"/>
        <v/>
      </c>
      <c r="DF77" s="22" t="str">
        <f t="shared" si="64"/>
        <v/>
      </c>
      <c r="DG77" s="22" t="str">
        <f t="shared" si="65"/>
        <v/>
      </c>
      <c r="DH77" s="22">
        <f t="shared" si="66"/>
        <v>1</v>
      </c>
      <c r="DI77" s="22" t="str">
        <f t="shared" si="67"/>
        <v/>
      </c>
      <c r="DJ77" s="22" t="str">
        <f t="shared" si="68"/>
        <v/>
      </c>
      <c r="DK77" s="22" t="str">
        <f t="shared" si="69"/>
        <v/>
      </c>
      <c r="DL77" s="22" t="str">
        <f t="shared" si="70"/>
        <v/>
      </c>
      <c r="DM77" s="22" t="str">
        <f t="shared" si="71"/>
        <v/>
      </c>
      <c r="DN77" s="22" t="str">
        <f t="shared" si="72"/>
        <v/>
      </c>
      <c r="DO77" s="22" t="str">
        <f t="shared" si="73"/>
        <v/>
      </c>
      <c r="DP77" s="22" t="str">
        <f t="shared" si="74"/>
        <v/>
      </c>
      <c r="DQ77" s="22" t="str">
        <f t="shared" si="75"/>
        <v/>
      </c>
      <c r="DR77" s="22" t="str">
        <f t="shared" si="76"/>
        <v/>
      </c>
      <c r="DS77" s="22" t="str">
        <f t="shared" si="77"/>
        <v/>
      </c>
      <c r="DT77" s="22" t="str">
        <f t="shared" si="78"/>
        <v/>
      </c>
      <c r="DU77" s="22" t="str">
        <f t="shared" si="79"/>
        <v/>
      </c>
      <c r="DV77" s="22" t="str">
        <f t="shared" si="80"/>
        <v/>
      </c>
      <c r="DW77" s="22" t="str">
        <f t="shared" si="81"/>
        <v/>
      </c>
      <c r="DX77" s="22" t="str">
        <f t="shared" si="82"/>
        <v/>
      </c>
      <c r="DY77" s="22" t="str">
        <f t="shared" si="83"/>
        <v/>
      </c>
      <c r="DZ77" s="22" t="str">
        <f t="shared" si="84"/>
        <v/>
      </c>
      <c r="EA77" s="22" t="str">
        <f t="shared" si="85"/>
        <v/>
      </c>
      <c r="EB77" s="22" t="str">
        <f t="shared" si="86"/>
        <v/>
      </c>
      <c r="EC77" s="22" t="str">
        <f t="shared" si="87"/>
        <v/>
      </c>
      <c r="ED77" s="22" t="str">
        <f t="shared" si="88"/>
        <v/>
      </c>
      <c r="EE77" s="22" t="str">
        <f t="shared" si="89"/>
        <v/>
      </c>
    </row>
    <row r="78" spans="1:135" ht="11.25" customHeight="1">
      <c r="A78" s="40" t="s">
        <v>145</v>
      </c>
      <c r="B78" s="40" t="s">
        <v>81</v>
      </c>
      <c r="C78" s="86" t="s">
        <v>192</v>
      </c>
      <c r="D78" s="86"/>
      <c r="E78" s="87">
        <v>1</v>
      </c>
      <c r="F78" s="88" t="s">
        <v>147</v>
      </c>
      <c r="G78" s="89">
        <v>30219</v>
      </c>
      <c r="H78" s="89"/>
      <c r="I78" s="42"/>
      <c r="J78" s="42"/>
      <c r="K78" s="42"/>
      <c r="L78" s="41">
        <v>1</v>
      </c>
      <c r="M78" s="42"/>
      <c r="N78" s="52" t="s">
        <v>248</v>
      </c>
      <c r="O78" s="20">
        <f t="shared" si="90"/>
        <v>3</v>
      </c>
      <c r="P78" s="20">
        <f t="shared" si="91"/>
        <v>9</v>
      </c>
      <c r="Q78" s="20">
        <f t="shared" si="92"/>
        <v>1982</v>
      </c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DC78" s="22" t="str">
        <f t="shared" si="61"/>
        <v/>
      </c>
      <c r="DD78" s="22" t="str">
        <f t="shared" si="62"/>
        <v/>
      </c>
      <c r="DE78" s="22" t="str">
        <f t="shared" si="63"/>
        <v/>
      </c>
      <c r="DF78" s="22" t="str">
        <f t="shared" si="64"/>
        <v/>
      </c>
      <c r="DG78" s="22" t="str">
        <f t="shared" si="65"/>
        <v/>
      </c>
      <c r="DH78" s="22" t="str">
        <f t="shared" si="66"/>
        <v/>
      </c>
      <c r="DI78" s="22">
        <f t="shared" si="67"/>
        <v>1</v>
      </c>
      <c r="DJ78" s="22" t="str">
        <f t="shared" si="68"/>
        <v/>
      </c>
      <c r="DK78" s="22" t="str">
        <f t="shared" si="69"/>
        <v/>
      </c>
      <c r="DL78" s="22" t="str">
        <f t="shared" si="70"/>
        <v/>
      </c>
      <c r="DM78" s="22" t="str">
        <f t="shared" si="71"/>
        <v/>
      </c>
      <c r="DN78" s="22" t="str">
        <f t="shared" si="72"/>
        <v/>
      </c>
      <c r="DO78" s="22" t="str">
        <f t="shared" si="73"/>
        <v/>
      </c>
      <c r="DP78" s="22" t="str">
        <f t="shared" si="74"/>
        <v/>
      </c>
      <c r="DQ78" s="22" t="str">
        <f t="shared" si="75"/>
        <v/>
      </c>
      <c r="DR78" s="22" t="str">
        <f t="shared" si="76"/>
        <v/>
      </c>
      <c r="DS78" s="22" t="str">
        <f t="shared" si="77"/>
        <v/>
      </c>
      <c r="DT78" s="22" t="str">
        <f t="shared" si="78"/>
        <v/>
      </c>
      <c r="DU78" s="22" t="str">
        <f t="shared" si="79"/>
        <v/>
      </c>
      <c r="DV78" s="22" t="str">
        <f t="shared" si="80"/>
        <v/>
      </c>
      <c r="DW78" s="22" t="str">
        <f t="shared" si="81"/>
        <v/>
      </c>
      <c r="DX78" s="22" t="str">
        <f t="shared" si="82"/>
        <v/>
      </c>
      <c r="DY78" s="22" t="str">
        <f t="shared" si="83"/>
        <v/>
      </c>
      <c r="DZ78" s="22" t="str">
        <f t="shared" si="84"/>
        <v/>
      </c>
      <c r="EA78" s="22" t="str">
        <f t="shared" si="85"/>
        <v/>
      </c>
      <c r="EB78" s="22" t="str">
        <f t="shared" si="86"/>
        <v/>
      </c>
      <c r="EC78" s="22" t="str">
        <f t="shared" si="87"/>
        <v/>
      </c>
      <c r="ED78" s="22" t="str">
        <f t="shared" si="88"/>
        <v/>
      </c>
      <c r="EE78" s="22" t="str">
        <f t="shared" si="89"/>
        <v/>
      </c>
    </row>
    <row r="79" spans="1:135" ht="11.25" customHeight="1">
      <c r="A79" s="40" t="s">
        <v>145</v>
      </c>
      <c r="B79" s="40" t="s">
        <v>78</v>
      </c>
      <c r="C79" s="86" t="s">
        <v>240</v>
      </c>
      <c r="D79" s="86" t="s">
        <v>135</v>
      </c>
      <c r="E79" s="87">
        <v>1</v>
      </c>
      <c r="F79" s="88" t="s">
        <v>161</v>
      </c>
      <c r="G79" s="89">
        <v>30568</v>
      </c>
      <c r="H79" s="89"/>
      <c r="I79" s="42"/>
      <c r="J79" s="42"/>
      <c r="K79" s="42"/>
      <c r="L79" s="41">
        <v>1</v>
      </c>
      <c r="M79" s="42"/>
      <c r="N79" s="52" t="s">
        <v>249</v>
      </c>
      <c r="O79" s="20">
        <f t="shared" si="90"/>
        <v>1</v>
      </c>
      <c r="P79" s="20">
        <f t="shared" si="91"/>
        <v>9</v>
      </c>
      <c r="Q79" s="20">
        <f t="shared" si="92"/>
        <v>1983</v>
      </c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DC79" s="22" t="str">
        <f t="shared" si="61"/>
        <v/>
      </c>
      <c r="DD79" s="22" t="str">
        <f t="shared" si="62"/>
        <v/>
      </c>
      <c r="DE79" s="22" t="str">
        <f t="shared" si="63"/>
        <v/>
      </c>
      <c r="DF79" s="22" t="str">
        <f t="shared" si="64"/>
        <v/>
      </c>
      <c r="DG79" s="22" t="str">
        <f t="shared" si="65"/>
        <v/>
      </c>
      <c r="DH79" s="22" t="str">
        <f t="shared" si="66"/>
        <v/>
      </c>
      <c r="DI79" s="22">
        <f t="shared" si="67"/>
        <v>1</v>
      </c>
      <c r="DJ79" s="22" t="str">
        <f t="shared" si="68"/>
        <v/>
      </c>
      <c r="DK79" s="22" t="str">
        <f t="shared" si="69"/>
        <v/>
      </c>
      <c r="DL79" s="22" t="str">
        <f t="shared" si="70"/>
        <v/>
      </c>
      <c r="DM79" s="22" t="str">
        <f t="shared" si="71"/>
        <v/>
      </c>
      <c r="DN79" s="22" t="str">
        <f t="shared" si="72"/>
        <v/>
      </c>
      <c r="DO79" s="22" t="str">
        <f t="shared" si="73"/>
        <v/>
      </c>
      <c r="DP79" s="22" t="str">
        <f t="shared" si="74"/>
        <v/>
      </c>
      <c r="DQ79" s="22" t="str">
        <f t="shared" si="75"/>
        <v/>
      </c>
      <c r="DR79" s="22" t="str">
        <f t="shared" si="76"/>
        <v/>
      </c>
      <c r="DS79" s="22" t="str">
        <f t="shared" si="77"/>
        <v/>
      </c>
      <c r="DT79" s="22" t="str">
        <f t="shared" si="78"/>
        <v/>
      </c>
      <c r="DU79" s="22" t="str">
        <f t="shared" si="79"/>
        <v/>
      </c>
      <c r="DV79" s="22" t="str">
        <f t="shared" si="80"/>
        <v/>
      </c>
      <c r="DW79" s="22" t="str">
        <f t="shared" si="81"/>
        <v/>
      </c>
      <c r="DX79" s="22" t="str">
        <f t="shared" si="82"/>
        <v/>
      </c>
      <c r="DY79" s="22" t="str">
        <f t="shared" si="83"/>
        <v/>
      </c>
      <c r="DZ79" s="22" t="str">
        <f t="shared" si="84"/>
        <v/>
      </c>
      <c r="EA79" s="22" t="str">
        <f t="shared" si="85"/>
        <v/>
      </c>
      <c r="EB79" s="22" t="str">
        <f t="shared" si="86"/>
        <v/>
      </c>
      <c r="EC79" s="22" t="str">
        <f t="shared" si="87"/>
        <v/>
      </c>
      <c r="ED79" s="22" t="str">
        <f t="shared" si="88"/>
        <v/>
      </c>
      <c r="EE79" s="22" t="str">
        <f t="shared" si="89"/>
        <v/>
      </c>
    </row>
    <row r="80" spans="1:135" ht="11.25" customHeight="1">
      <c r="A80" s="40" t="s">
        <v>145</v>
      </c>
      <c r="B80" s="40" t="s">
        <v>72</v>
      </c>
      <c r="C80" s="86" t="s">
        <v>457</v>
      </c>
      <c r="D80" s="86" t="s">
        <v>50</v>
      </c>
      <c r="E80" s="87">
        <v>1</v>
      </c>
      <c r="F80" s="88" t="s">
        <v>147</v>
      </c>
      <c r="G80" s="89">
        <v>30571</v>
      </c>
      <c r="H80" s="89">
        <v>30574</v>
      </c>
      <c r="I80" s="42"/>
      <c r="J80" s="42"/>
      <c r="K80" s="42"/>
      <c r="L80" s="41">
        <v>1</v>
      </c>
      <c r="M80" s="42"/>
      <c r="N80" s="52" t="s">
        <v>250</v>
      </c>
      <c r="O80" s="20">
        <f t="shared" si="90"/>
        <v>2</v>
      </c>
      <c r="P80" s="20">
        <f t="shared" si="91"/>
        <v>9</v>
      </c>
      <c r="Q80" s="20">
        <f t="shared" si="92"/>
        <v>1983</v>
      </c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DC80" s="22" t="str">
        <f>IF(Q82=1977,IF($E82=0,"",$E82),"")</f>
        <v/>
      </c>
      <c r="DD80" s="22" t="str">
        <f>IF(Q82=1978,IF($E82=0,"",$E82),"")</f>
        <v/>
      </c>
      <c r="DE80" s="22" t="str">
        <f>IF(Q82=1979,IF($E82=0,"",$E82),"")</f>
        <v/>
      </c>
      <c r="DF80" s="22" t="str">
        <f>IF(Q82=1980,IF($E82=0,"",$E82),"")</f>
        <v/>
      </c>
      <c r="DG80" s="22" t="str">
        <f>IF(Q82=1981,IF($E82=0,"",$E82),"")</f>
        <v/>
      </c>
      <c r="DH80" s="22" t="str">
        <f>IF(Q82=1982,IF($E82=0,"",$E82),"")</f>
        <v/>
      </c>
      <c r="DI80" s="22" t="str">
        <f>IF(Q82=1983,IF($E82=0,"",$E82),"")</f>
        <v/>
      </c>
      <c r="DJ80" s="22">
        <f>IF(Q82=1984,IF($E82=0,"",$E82),"")</f>
        <v>1</v>
      </c>
      <c r="DK80" s="22" t="str">
        <f>IF(Q82=1985,IF($E82=0,"",$E82),"")</f>
        <v/>
      </c>
      <c r="DL80" s="22" t="str">
        <f>IF(Q82=1986,IF($E82=0,"",$E82),"")</f>
        <v/>
      </c>
      <c r="DM80" s="22" t="str">
        <f>IF(Q82=1987,IF($E82=0,"",$E82),"")</f>
        <v/>
      </c>
      <c r="DN80" s="22" t="str">
        <f>IF(Q82=1988,IF($E82=0,"",$E82),"")</f>
        <v/>
      </c>
      <c r="DO80" s="22" t="str">
        <f>IF(Q82=1989,IF($E82=0,"",$E82),"")</f>
        <v/>
      </c>
      <c r="DP80" s="22" t="str">
        <f>IF(Q82=1990,IF($E82=0,"",$E82),"")</f>
        <v/>
      </c>
      <c r="DQ80" s="22" t="str">
        <f>IF(Q82=1991,IF($E82=0,"",$E82),"")</f>
        <v/>
      </c>
      <c r="DR80" s="22" t="str">
        <f>IF(Q82=1992,IF($E82=0,"",$E82),"")</f>
        <v/>
      </c>
      <c r="DS80" s="22" t="str">
        <f>IF(Q82=1993,IF($E82=0,"",$E82),"")</f>
        <v/>
      </c>
      <c r="DT80" s="22" t="str">
        <f>IF(Q82=1994,IF($E82=0,"",$E82),"")</f>
        <v/>
      </c>
      <c r="DU80" s="22" t="str">
        <f>IF(Q82=1995,IF($E82=0,"",$E82),"")</f>
        <v/>
      </c>
      <c r="DV80" s="22" t="str">
        <f>IF(Q82=1996,IF($E82=0,"",$E82),"")</f>
        <v/>
      </c>
      <c r="DW80" s="22" t="str">
        <f>IF(Q82=1997,IF($E82=0,"",$E82),"")</f>
        <v/>
      </c>
      <c r="DX80" s="22" t="str">
        <f>IF(Q82=1998,IF($E82=0,"",$E82),"")</f>
        <v/>
      </c>
      <c r="DY80" s="22" t="str">
        <f>IF(Q82=1999,IF($E82=0,"",$E82),"")</f>
        <v/>
      </c>
      <c r="DZ80" s="22" t="str">
        <f>IF(Q82=2000,IF($E82=0,"",$E82),"")</f>
        <v/>
      </c>
      <c r="EA80" s="22" t="str">
        <f>IF(Q82=2001,IF($E82=0,"",$E82),"")</f>
        <v/>
      </c>
      <c r="EB80" s="22" t="str">
        <f>IF(Q82=2002,IF($E82=0,"",$E82),"")</f>
        <v/>
      </c>
      <c r="EC80" s="22" t="str">
        <f>IF(Q82=2003,IF($E82=0,"",$E82),"")</f>
        <v/>
      </c>
      <c r="ED80" s="22" t="str">
        <f>IF(Q82=2004,IF($E82=0,"",$E82),"")</f>
        <v/>
      </c>
      <c r="EE80" s="22" t="str">
        <f>IF(Q82=2005,IF($E82=0,"",$E82),"")</f>
        <v/>
      </c>
    </row>
    <row r="81" spans="1:135" ht="11.25" customHeight="1">
      <c r="A81" s="40" t="s">
        <v>145</v>
      </c>
      <c r="B81" s="40" t="s">
        <v>69</v>
      </c>
      <c r="C81" s="86" t="s">
        <v>221</v>
      </c>
      <c r="D81" s="86"/>
      <c r="E81" s="87">
        <v>1</v>
      </c>
      <c r="F81" s="88" t="s">
        <v>147</v>
      </c>
      <c r="G81" s="89">
        <v>30576</v>
      </c>
      <c r="H81" s="89"/>
      <c r="I81" s="42"/>
      <c r="J81" s="42"/>
      <c r="K81" s="42"/>
      <c r="L81" s="41">
        <v>1</v>
      </c>
      <c r="M81" s="42"/>
      <c r="N81" s="52" t="s">
        <v>251</v>
      </c>
      <c r="O81" s="20">
        <f t="shared" si="90"/>
        <v>2</v>
      </c>
      <c r="P81" s="20">
        <f t="shared" si="91"/>
        <v>9</v>
      </c>
      <c r="Q81" s="20">
        <f t="shared" si="92"/>
        <v>1983</v>
      </c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</row>
    <row r="82" spans="1:135" ht="11.25" customHeight="1">
      <c r="A82" s="40" t="s">
        <v>145</v>
      </c>
      <c r="B82" s="40" t="s">
        <v>72</v>
      </c>
      <c r="C82" s="86" t="s">
        <v>466</v>
      </c>
      <c r="D82" s="86" t="s">
        <v>50</v>
      </c>
      <c r="E82" s="87">
        <v>1</v>
      </c>
      <c r="F82" s="88" t="s">
        <v>141</v>
      </c>
      <c r="G82" s="89">
        <v>30928</v>
      </c>
      <c r="H82" s="89"/>
      <c r="I82" s="42"/>
      <c r="J82" s="42"/>
      <c r="K82" s="42"/>
      <c r="L82" s="41">
        <v>1</v>
      </c>
      <c r="M82" s="42"/>
      <c r="N82" s="52" t="s">
        <v>252</v>
      </c>
      <c r="O82" s="20">
        <f t="shared" si="90"/>
        <v>1</v>
      </c>
      <c r="P82" s="20">
        <f t="shared" si="91"/>
        <v>9</v>
      </c>
      <c r="Q82" s="20">
        <f t="shared" si="92"/>
        <v>1984</v>
      </c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DC82" s="22" t="str">
        <f t="shared" si="61"/>
        <v/>
      </c>
      <c r="DD82" s="22" t="str">
        <f t="shared" si="62"/>
        <v/>
      </c>
      <c r="DE82" s="22" t="str">
        <f t="shared" si="63"/>
        <v/>
      </c>
      <c r="DF82" s="22" t="str">
        <f t="shared" si="64"/>
        <v/>
      </c>
      <c r="DG82" s="22" t="str">
        <f t="shared" si="65"/>
        <v/>
      </c>
      <c r="DH82" s="22" t="str">
        <f t="shared" si="66"/>
        <v/>
      </c>
      <c r="DI82" s="22" t="str">
        <f t="shared" si="67"/>
        <v/>
      </c>
      <c r="DJ82" s="22">
        <f t="shared" si="68"/>
        <v>1</v>
      </c>
      <c r="DK82" s="22" t="str">
        <f t="shared" si="69"/>
        <v/>
      </c>
      <c r="DL82" s="22" t="str">
        <f t="shared" si="70"/>
        <v/>
      </c>
      <c r="DM82" s="22" t="str">
        <f t="shared" si="71"/>
        <v/>
      </c>
      <c r="DN82" s="22" t="str">
        <f t="shared" si="72"/>
        <v/>
      </c>
      <c r="DO82" s="22" t="str">
        <f t="shared" si="73"/>
        <v/>
      </c>
      <c r="DP82" s="22" t="str">
        <f t="shared" si="74"/>
        <v/>
      </c>
      <c r="DQ82" s="22" t="str">
        <f t="shared" si="75"/>
        <v/>
      </c>
      <c r="DR82" s="22" t="str">
        <f t="shared" si="76"/>
        <v/>
      </c>
      <c r="DS82" s="22" t="str">
        <f t="shared" si="77"/>
        <v/>
      </c>
      <c r="DT82" s="22" t="str">
        <f t="shared" si="78"/>
        <v/>
      </c>
      <c r="DU82" s="22" t="str">
        <f t="shared" si="79"/>
        <v/>
      </c>
      <c r="DV82" s="22" t="str">
        <f t="shared" si="80"/>
        <v/>
      </c>
      <c r="DW82" s="22" t="str">
        <f t="shared" si="81"/>
        <v/>
      </c>
      <c r="DX82" s="22" t="str">
        <f t="shared" si="82"/>
        <v/>
      </c>
      <c r="DY82" s="22" t="str">
        <f t="shared" si="83"/>
        <v/>
      </c>
      <c r="DZ82" s="22" t="str">
        <f t="shared" si="84"/>
        <v/>
      </c>
      <c r="EA82" s="22" t="str">
        <f t="shared" si="85"/>
        <v/>
      </c>
      <c r="EB82" s="22" t="str">
        <f t="shared" si="86"/>
        <v/>
      </c>
      <c r="EC82" s="22" t="str">
        <f t="shared" si="87"/>
        <v/>
      </c>
      <c r="ED82" s="22" t="str">
        <f t="shared" si="88"/>
        <v/>
      </c>
      <c r="EE82" s="22" t="str">
        <f t="shared" si="89"/>
        <v/>
      </c>
    </row>
    <row r="83" spans="1:135" ht="11.25" customHeight="1">
      <c r="A83" s="40" t="s">
        <v>145</v>
      </c>
      <c r="B83" s="40" t="s">
        <v>72</v>
      </c>
      <c r="C83" s="86" t="s">
        <v>464</v>
      </c>
      <c r="D83" s="86" t="s">
        <v>50</v>
      </c>
      <c r="E83" s="87">
        <v>1</v>
      </c>
      <c r="F83" s="88" t="s">
        <v>141</v>
      </c>
      <c r="G83" s="89">
        <v>30939</v>
      </c>
      <c r="H83" s="89">
        <v>30942</v>
      </c>
      <c r="I83" s="42"/>
      <c r="J83" s="42"/>
      <c r="K83" s="42"/>
      <c r="L83" s="41">
        <v>1</v>
      </c>
      <c r="M83" s="42"/>
      <c r="N83" s="52" t="s">
        <v>253</v>
      </c>
      <c r="O83" s="20">
        <f t="shared" si="90"/>
        <v>2</v>
      </c>
      <c r="P83" s="20">
        <f t="shared" si="91"/>
        <v>9</v>
      </c>
      <c r="Q83" s="20">
        <f t="shared" si="92"/>
        <v>1984</v>
      </c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DC83" s="22" t="str">
        <f t="shared" si="61"/>
        <v/>
      </c>
      <c r="DD83" s="22" t="str">
        <f t="shared" si="62"/>
        <v/>
      </c>
      <c r="DE83" s="22" t="str">
        <f t="shared" si="63"/>
        <v/>
      </c>
      <c r="DF83" s="22" t="str">
        <f t="shared" si="64"/>
        <v/>
      </c>
      <c r="DG83" s="22" t="str">
        <f t="shared" si="65"/>
        <v/>
      </c>
      <c r="DH83" s="22" t="str">
        <f t="shared" si="66"/>
        <v/>
      </c>
      <c r="DI83" s="22" t="str">
        <f t="shared" si="67"/>
        <v/>
      </c>
      <c r="DJ83" s="22">
        <f t="shared" si="68"/>
        <v>1</v>
      </c>
      <c r="DK83" s="22" t="str">
        <f t="shared" si="69"/>
        <v/>
      </c>
      <c r="DL83" s="22" t="str">
        <f t="shared" si="70"/>
        <v/>
      </c>
      <c r="DM83" s="22" t="str">
        <f t="shared" si="71"/>
        <v/>
      </c>
      <c r="DN83" s="22" t="str">
        <f t="shared" si="72"/>
        <v/>
      </c>
      <c r="DO83" s="22" t="str">
        <f t="shared" si="73"/>
        <v/>
      </c>
      <c r="DP83" s="22" t="str">
        <f t="shared" si="74"/>
        <v/>
      </c>
      <c r="DQ83" s="22" t="str">
        <f t="shared" si="75"/>
        <v/>
      </c>
      <c r="DR83" s="22" t="str">
        <f t="shared" si="76"/>
        <v/>
      </c>
      <c r="DS83" s="22" t="str">
        <f t="shared" si="77"/>
        <v/>
      </c>
      <c r="DT83" s="22" t="str">
        <f t="shared" si="78"/>
        <v/>
      </c>
      <c r="DU83" s="22" t="str">
        <f t="shared" si="79"/>
        <v/>
      </c>
      <c r="DV83" s="22" t="str">
        <f t="shared" si="80"/>
        <v/>
      </c>
      <c r="DW83" s="22" t="str">
        <f t="shared" si="81"/>
        <v/>
      </c>
      <c r="DX83" s="22" t="str">
        <f t="shared" si="82"/>
        <v/>
      </c>
      <c r="DY83" s="22" t="str">
        <f t="shared" si="83"/>
        <v/>
      </c>
      <c r="DZ83" s="22" t="str">
        <f t="shared" si="84"/>
        <v/>
      </c>
      <c r="EA83" s="22" t="str">
        <f t="shared" si="85"/>
        <v/>
      </c>
      <c r="EB83" s="22" t="str">
        <f t="shared" si="86"/>
        <v/>
      </c>
      <c r="EC83" s="22" t="str">
        <f t="shared" si="87"/>
        <v/>
      </c>
      <c r="ED83" s="22" t="str">
        <f t="shared" si="88"/>
        <v/>
      </c>
      <c r="EE83" s="22" t="str">
        <f t="shared" si="89"/>
        <v/>
      </c>
    </row>
    <row r="84" spans="1:135" ht="11.25" customHeight="1">
      <c r="A84" s="40" t="s">
        <v>145</v>
      </c>
      <c r="B84" s="40" t="s">
        <v>72</v>
      </c>
      <c r="C84" s="86" t="s">
        <v>368</v>
      </c>
      <c r="D84" s="86" t="s">
        <v>50</v>
      </c>
      <c r="E84" s="87">
        <v>1</v>
      </c>
      <c r="F84" s="88" t="s">
        <v>147</v>
      </c>
      <c r="G84" s="89">
        <v>30940</v>
      </c>
      <c r="H84" s="90">
        <v>30947</v>
      </c>
      <c r="I84" s="42"/>
      <c r="J84" s="42"/>
      <c r="K84" s="42"/>
      <c r="L84" s="41">
        <v>1</v>
      </c>
      <c r="M84" s="42"/>
      <c r="N84" s="52" t="s">
        <v>254</v>
      </c>
      <c r="O84" s="20">
        <f t="shared" si="90"/>
        <v>2</v>
      </c>
      <c r="P84" s="20">
        <f t="shared" si="91"/>
        <v>9</v>
      </c>
      <c r="Q84" s="20">
        <f t="shared" si="92"/>
        <v>1984</v>
      </c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DC84" s="22" t="str">
        <f>IF(Q85=1977,IF($E85=0,"",$E85),"")</f>
        <v/>
      </c>
      <c r="DD84" s="22" t="str">
        <f>IF(Q85=1978,IF($E85=0,"",$E85),"")</f>
        <v/>
      </c>
      <c r="DE84" s="22" t="str">
        <f>IF(Q85=1979,IF($E85=0,"",$E85),"")</f>
        <v/>
      </c>
      <c r="DF84" s="22" t="str">
        <f>IF(Q85=1980,IF($E85=0,"",$E85),"")</f>
        <v/>
      </c>
      <c r="DG84" s="22" t="str">
        <f>IF(Q85=1981,IF($E85=0,"",$E85),"")</f>
        <v/>
      </c>
      <c r="DH84" s="22" t="str">
        <f>IF(Q85=1982,IF($E85=0,"",$E85),"")</f>
        <v/>
      </c>
      <c r="DI84" s="22" t="str">
        <f>IF(Q85=1983,IF($E85=0,"",$E85),"")</f>
        <v/>
      </c>
      <c r="DJ84" s="22">
        <f>IF(Q85=1984,IF($E85=0,"",$E85),"")</f>
        <v>1</v>
      </c>
      <c r="DK84" s="22" t="str">
        <f>IF(Q85=1985,IF($E85=0,"",$E85),"")</f>
        <v/>
      </c>
      <c r="DL84" s="22" t="str">
        <f>IF(Q85=1986,IF($E85=0,"",$E85),"")</f>
        <v/>
      </c>
      <c r="DM84" s="22" t="str">
        <f>IF(Q85=1987,IF($E85=0,"",$E85),"")</f>
        <v/>
      </c>
      <c r="DN84" s="22" t="str">
        <f>IF(Q85=1988,IF($E85=0,"",$E85),"")</f>
        <v/>
      </c>
      <c r="DO84" s="22" t="str">
        <f>IF(Q85=1989,IF($E85=0,"",$E85),"")</f>
        <v/>
      </c>
      <c r="DP84" s="22" t="str">
        <f>IF(Q85=1990,IF($E85=0,"",$E85),"")</f>
        <v/>
      </c>
      <c r="DQ84" s="22" t="str">
        <f>IF(Q85=1991,IF($E85=0,"",$E85),"")</f>
        <v/>
      </c>
      <c r="DR84" s="22" t="str">
        <f>IF(Q85=1992,IF($E85=0,"",$E85),"")</f>
        <v/>
      </c>
      <c r="DS84" s="22" t="str">
        <f>IF(Q85=1993,IF($E85=0,"",$E85),"")</f>
        <v/>
      </c>
      <c r="DT84" s="22" t="str">
        <f>IF(Q85=1994,IF($E85=0,"",$E85),"")</f>
        <v/>
      </c>
      <c r="DU84" s="22" t="str">
        <f>IF(Q85=1995,IF($E85=0,"",$E85),"")</f>
        <v/>
      </c>
      <c r="DV84" s="22" t="str">
        <f>IF(Q85=1996,IF($E85=0,"",$E85),"")</f>
        <v/>
      </c>
      <c r="DW84" s="22" t="str">
        <f>IF(Q85=1997,IF($E85=0,"",$E85),"")</f>
        <v/>
      </c>
      <c r="DX84" s="22" t="str">
        <f>IF(Q85=1998,IF($E85=0,"",$E85),"")</f>
        <v/>
      </c>
      <c r="DY84" s="22" t="str">
        <f>IF(Q85=1999,IF($E85=0,"",$E85),"")</f>
        <v/>
      </c>
      <c r="DZ84" s="22" t="str">
        <f>IF(Q85=2000,IF($E85=0,"",$E85),"")</f>
        <v/>
      </c>
      <c r="EA84" s="22" t="str">
        <f>IF(Q85=2001,IF($E85=0,"",$E85),"")</f>
        <v/>
      </c>
      <c r="EB84" s="22" t="str">
        <f>IF(Q85=2002,IF($E85=0,"",$E85),"")</f>
        <v/>
      </c>
      <c r="EC84" s="22" t="str">
        <f>IF(Q85=2003,IF($E85=0,"",$E85),"")</f>
        <v/>
      </c>
      <c r="ED84" s="22" t="str">
        <f>IF(Q85=2004,IF($E85=0,"",$E85),"")</f>
        <v/>
      </c>
      <c r="EE84" s="22" t="str">
        <f>IF(Q85=2005,IF($E85=0,"",$E85),"")</f>
        <v/>
      </c>
    </row>
    <row r="85" spans="1:135" ht="11.25" customHeight="1">
      <c r="A85" s="40" t="s">
        <v>145</v>
      </c>
      <c r="B85" s="40" t="s">
        <v>78</v>
      </c>
      <c r="C85" s="86" t="s">
        <v>255</v>
      </c>
      <c r="D85" s="86"/>
      <c r="E85" s="87">
        <v>1</v>
      </c>
      <c r="F85" s="88" t="s">
        <v>141</v>
      </c>
      <c r="G85" s="89">
        <v>30948</v>
      </c>
      <c r="H85" s="90"/>
      <c r="I85" s="42"/>
      <c r="J85" s="42"/>
      <c r="K85" s="42"/>
      <c r="L85" s="41">
        <v>1</v>
      </c>
      <c r="M85" s="42"/>
      <c r="N85" s="52" t="s">
        <v>256</v>
      </c>
      <c r="O85" s="20">
        <f t="shared" si="90"/>
        <v>3</v>
      </c>
      <c r="P85" s="20">
        <f t="shared" si="91"/>
        <v>9</v>
      </c>
      <c r="Q85" s="20">
        <f t="shared" si="92"/>
        <v>1984</v>
      </c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DC85" s="22" t="str">
        <f>IF(Q87=1977,IF($E87=0,"",$E87),"")</f>
        <v/>
      </c>
      <c r="DD85" s="22" t="str">
        <f>IF(Q87=1978,IF($E87=0,"",$E87),"")</f>
        <v/>
      </c>
      <c r="DE85" s="22" t="str">
        <f>IF(Q87=1979,IF($E87=0,"",$E87),"")</f>
        <v/>
      </c>
      <c r="DF85" s="22" t="str">
        <f>IF(Q87=1980,IF($E87=0,"",$E87),"")</f>
        <v/>
      </c>
      <c r="DG85" s="22" t="str">
        <f>IF(Q87=1981,IF($E87=0,"",$E87),"")</f>
        <v/>
      </c>
      <c r="DH85" s="22" t="str">
        <f>IF(Q87=1982,IF($E87=0,"",$E87),"")</f>
        <v/>
      </c>
      <c r="DI85" s="22" t="str">
        <f>IF(Q87=1983,IF($E87=0,"",$E87),"")</f>
        <v/>
      </c>
      <c r="DJ85" s="22" t="str">
        <f>IF(Q87=1984,IF($E87=0,"",$E87),"")</f>
        <v/>
      </c>
      <c r="DK85" s="22">
        <f>IF(Q87=1985,IF($E87=0,"",$E87),"")</f>
        <v>1</v>
      </c>
      <c r="DL85" s="22" t="str">
        <f>IF(Q87=1986,IF($E87=0,"",$E87),"")</f>
        <v/>
      </c>
      <c r="DM85" s="22" t="str">
        <f>IF(Q87=1987,IF($E87=0,"",$E87),"")</f>
        <v/>
      </c>
      <c r="DN85" s="22" t="str">
        <f>IF(Q87=1988,IF($E87=0,"",$E87),"")</f>
        <v/>
      </c>
      <c r="DO85" s="22" t="str">
        <f>IF(Q87=1989,IF($E87=0,"",$E87),"")</f>
        <v/>
      </c>
      <c r="DP85" s="22" t="str">
        <f>IF(Q87=1990,IF($E87=0,"",$E87),"")</f>
        <v/>
      </c>
      <c r="DQ85" s="22" t="str">
        <f>IF(Q87=1991,IF($E87=0,"",$E87),"")</f>
        <v/>
      </c>
      <c r="DR85" s="22" t="str">
        <f>IF(Q87=1992,IF($E87=0,"",$E87),"")</f>
        <v/>
      </c>
      <c r="DS85" s="22" t="str">
        <f>IF(Q87=1993,IF($E87=0,"",$E87),"")</f>
        <v/>
      </c>
      <c r="DT85" s="22" t="str">
        <f>IF(Q87=1994,IF($E87=0,"",$E87),"")</f>
        <v/>
      </c>
      <c r="DU85" s="22" t="str">
        <f>IF(Q87=1995,IF($E87=0,"",$E87),"")</f>
        <v/>
      </c>
      <c r="DV85" s="22" t="str">
        <f>IF(Q87=1996,IF($E87=0,"",$E87),"")</f>
        <v/>
      </c>
      <c r="DW85" s="22" t="str">
        <f>IF(Q87=1997,IF($E87=0,"",$E87),"")</f>
        <v/>
      </c>
      <c r="DX85" s="22" t="str">
        <f>IF(Q87=1998,IF($E87=0,"",$E87),"")</f>
        <v/>
      </c>
      <c r="DY85" s="22" t="str">
        <f>IF(Q87=1999,IF($E87=0,"",$E87),"")</f>
        <v/>
      </c>
      <c r="DZ85" s="22" t="str">
        <f>IF(Q87=2000,IF($E87=0,"",$E87),"")</f>
        <v/>
      </c>
      <c r="EA85" s="22" t="str">
        <f>IF(Q87=2001,IF($E87=0,"",$E87),"")</f>
        <v/>
      </c>
      <c r="EB85" s="22" t="str">
        <f>IF(Q87=2002,IF($E87=0,"",$E87),"")</f>
        <v/>
      </c>
      <c r="EC85" s="22" t="str">
        <f>IF(Q87=2003,IF($E87=0,"",$E87),"")</f>
        <v/>
      </c>
      <c r="ED85" s="22" t="str">
        <f>IF(Q87=2004,IF($E87=0,"",$E87),"")</f>
        <v/>
      </c>
      <c r="EE85" s="22" t="str">
        <f>IF(Q87=2005,IF($E87=0,"",$E87),"")</f>
        <v/>
      </c>
    </row>
    <row r="86" spans="1:135" ht="11.25" customHeight="1">
      <c r="A86" s="40" t="s">
        <v>145</v>
      </c>
      <c r="B86" s="40" t="s">
        <v>72</v>
      </c>
      <c r="C86" s="85" t="s">
        <v>359</v>
      </c>
      <c r="D86" s="86" t="s">
        <v>50</v>
      </c>
      <c r="E86" s="87">
        <v>1</v>
      </c>
      <c r="F86" s="88" t="s">
        <v>141</v>
      </c>
      <c r="G86" s="89">
        <v>31293</v>
      </c>
      <c r="H86" s="90"/>
      <c r="I86" s="42"/>
      <c r="J86" s="42"/>
      <c r="K86" s="42"/>
      <c r="L86" s="41">
        <v>1</v>
      </c>
      <c r="M86" s="42"/>
      <c r="N86" s="52" t="s">
        <v>257</v>
      </c>
      <c r="O86" s="20">
        <f t="shared" si="90"/>
        <v>1</v>
      </c>
      <c r="P86" s="20">
        <f t="shared" si="91"/>
        <v>9</v>
      </c>
      <c r="Q86" s="20">
        <f t="shared" si="92"/>
        <v>1985</v>
      </c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</row>
    <row r="87" spans="1:135" ht="11.25" customHeight="1">
      <c r="A87" s="40" t="s">
        <v>145</v>
      </c>
      <c r="B87" s="40" t="s">
        <v>72</v>
      </c>
      <c r="C87" s="86" t="s">
        <v>464</v>
      </c>
      <c r="D87" s="86" t="s">
        <v>50</v>
      </c>
      <c r="E87" s="87">
        <v>1</v>
      </c>
      <c r="F87" s="88" t="s">
        <v>147</v>
      </c>
      <c r="G87" s="89">
        <v>31301</v>
      </c>
      <c r="H87" s="90"/>
      <c r="I87" s="42"/>
      <c r="J87" s="42"/>
      <c r="K87" s="42"/>
      <c r="L87" s="41">
        <v>1</v>
      </c>
      <c r="M87" s="42"/>
      <c r="N87" s="52" t="s">
        <v>258</v>
      </c>
      <c r="O87" s="20">
        <f t="shared" si="90"/>
        <v>2</v>
      </c>
      <c r="P87" s="20">
        <f t="shared" si="91"/>
        <v>9</v>
      </c>
      <c r="Q87" s="20">
        <f t="shared" si="92"/>
        <v>1985</v>
      </c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DC87" s="22" t="str">
        <f>IF(Q92=1977,IF($E92=0,"",$E92),"")</f>
        <v/>
      </c>
      <c r="DD87" s="22" t="str">
        <f>IF(Q92=1978,IF($E92=0,"",$E92),"")</f>
        <v/>
      </c>
      <c r="DE87" s="22" t="str">
        <f>IF(Q92=1979,IF($E92=0,"",$E92),"")</f>
        <v/>
      </c>
      <c r="DF87" s="22" t="str">
        <f>IF(Q92=1980,IF($E92=0,"",$E92),"")</f>
        <v/>
      </c>
      <c r="DG87" s="22" t="str">
        <f>IF(Q92=1981,IF($E92=0,"",$E92),"")</f>
        <v/>
      </c>
      <c r="DH87" s="22" t="str">
        <f>IF(Q92=1982,IF($E92=0,"",$E92),"")</f>
        <v/>
      </c>
      <c r="DI87" s="22" t="str">
        <f>IF(Q92=1983,IF($E92=0,"",$E92),"")</f>
        <v/>
      </c>
      <c r="DJ87" s="22" t="str">
        <f>IF(Q92=1984,IF($E92=0,"",$E92),"")</f>
        <v/>
      </c>
      <c r="DK87" s="22" t="str">
        <f>IF(Q92=1985,IF($E92=0,"",$E92),"")</f>
        <v/>
      </c>
      <c r="DL87" s="22" t="str">
        <f>IF(Q92=1986,IF($E92=0,"",$E92),"")</f>
        <v/>
      </c>
      <c r="DM87" s="22">
        <f>IF(Q92=1987,IF($E92=0,"",$E92),"")</f>
        <v>1</v>
      </c>
      <c r="DN87" s="22" t="str">
        <f>IF(Q92=1988,IF($E92=0,"",$E92),"")</f>
        <v/>
      </c>
      <c r="DO87" s="22" t="str">
        <f>IF(Q92=1989,IF($E92=0,"",$E92),"")</f>
        <v/>
      </c>
      <c r="DP87" s="22" t="str">
        <f>IF(Q92=1990,IF($E92=0,"",$E92),"")</f>
        <v/>
      </c>
      <c r="DQ87" s="22" t="str">
        <f>IF(Q92=1991,IF($E92=0,"",$E92),"")</f>
        <v/>
      </c>
      <c r="DR87" s="22" t="str">
        <f>IF(Q92=1992,IF($E92=0,"",$E92),"")</f>
        <v/>
      </c>
      <c r="DS87" s="22" t="str">
        <f>IF(Q92=1993,IF($E92=0,"",$E92),"")</f>
        <v/>
      </c>
      <c r="DT87" s="22" t="str">
        <f>IF(Q92=1994,IF($E92=0,"",$E92),"")</f>
        <v/>
      </c>
      <c r="DU87" s="22" t="str">
        <f>IF(Q92=1995,IF($E92=0,"",$E92),"")</f>
        <v/>
      </c>
      <c r="DV87" s="22" t="str">
        <f>IF(Q92=1996,IF($E92=0,"",$E92),"")</f>
        <v/>
      </c>
      <c r="DW87" s="22" t="str">
        <f>IF(Q92=1997,IF($E92=0,"",$E92),"")</f>
        <v/>
      </c>
      <c r="DX87" s="22" t="str">
        <f>IF(Q92=1998,IF($E92=0,"",$E92),"")</f>
        <v/>
      </c>
      <c r="DY87" s="22" t="str">
        <f>IF(Q92=1999,IF($E92=0,"",$E92),"")</f>
        <v/>
      </c>
      <c r="DZ87" s="22" t="str">
        <f>IF(Q92=2000,IF($E92=0,"",$E92),"")</f>
        <v/>
      </c>
      <c r="EA87" s="22" t="str">
        <f>IF(Q92=2001,IF($E92=0,"",$E92),"")</f>
        <v/>
      </c>
      <c r="EB87" s="22" t="str">
        <f>IF(Q92=2002,IF($E92=0,"",$E92),"")</f>
        <v/>
      </c>
      <c r="EC87" s="22" t="str">
        <f>IF(Q92=2003,IF($E92=0,"",$E92),"")</f>
        <v/>
      </c>
      <c r="ED87" s="22" t="str">
        <f>IF(Q92=2004,IF($E92=0,"",$E92),"")</f>
        <v/>
      </c>
      <c r="EE87" s="22" t="str">
        <f>IF(Q92=2005,IF($E92=0,"",$E92),"")</f>
        <v/>
      </c>
    </row>
    <row r="88" spans="1:135" ht="11.25" customHeight="1">
      <c r="A88" s="40" t="s">
        <v>145</v>
      </c>
      <c r="B88" s="40" t="s">
        <v>69</v>
      </c>
      <c r="C88" s="86" t="s">
        <v>259</v>
      </c>
      <c r="D88" s="86"/>
      <c r="E88" s="87">
        <v>1</v>
      </c>
      <c r="F88" s="88" t="s">
        <v>147</v>
      </c>
      <c r="G88" s="89">
        <v>31320</v>
      </c>
      <c r="H88" s="90">
        <v>31322</v>
      </c>
      <c r="I88" s="42"/>
      <c r="J88" s="42"/>
      <c r="K88" s="42"/>
      <c r="L88" s="41">
        <v>1</v>
      </c>
      <c r="M88" s="42"/>
      <c r="N88" s="52" t="s">
        <v>260</v>
      </c>
      <c r="O88" s="20">
        <f t="shared" si="90"/>
        <v>3</v>
      </c>
      <c r="P88" s="20">
        <f t="shared" si="91"/>
        <v>9</v>
      </c>
      <c r="Q88" s="20">
        <f t="shared" si="92"/>
        <v>1985</v>
      </c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</row>
    <row r="89" spans="1:135" ht="11.25" customHeight="1">
      <c r="A89" s="40" t="s">
        <v>145</v>
      </c>
      <c r="B89" s="40" t="s">
        <v>72</v>
      </c>
      <c r="C89" s="85" t="s">
        <v>467</v>
      </c>
      <c r="D89" s="86" t="s">
        <v>50</v>
      </c>
      <c r="E89" s="87">
        <v>1</v>
      </c>
      <c r="F89" s="88" t="s">
        <v>147</v>
      </c>
      <c r="G89" s="89">
        <v>31667</v>
      </c>
      <c r="H89" s="89">
        <v>31673</v>
      </c>
      <c r="I89" s="42"/>
      <c r="J89" s="42"/>
      <c r="K89" s="42"/>
      <c r="L89" s="41">
        <v>1</v>
      </c>
      <c r="M89" s="42"/>
      <c r="N89" s="52" t="s">
        <v>261</v>
      </c>
      <c r="O89" s="20">
        <f t="shared" si="90"/>
        <v>2</v>
      </c>
      <c r="P89" s="20">
        <f t="shared" si="91"/>
        <v>9</v>
      </c>
      <c r="Q89" s="20">
        <f t="shared" si="92"/>
        <v>1986</v>
      </c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</row>
    <row r="90" spans="1:135" ht="11.25" customHeight="1">
      <c r="A90" s="40" t="s">
        <v>145</v>
      </c>
      <c r="B90" s="40" t="s">
        <v>81</v>
      </c>
      <c r="C90" s="86" t="s">
        <v>262</v>
      </c>
      <c r="D90" s="86" t="s">
        <v>138</v>
      </c>
      <c r="E90" s="87">
        <v>1</v>
      </c>
      <c r="F90" s="88" t="s">
        <v>147</v>
      </c>
      <c r="G90" s="89">
        <v>32030</v>
      </c>
      <c r="H90" s="89"/>
      <c r="I90" s="42"/>
      <c r="J90" s="42"/>
      <c r="K90" s="42"/>
      <c r="L90" s="41">
        <v>1</v>
      </c>
      <c r="M90" s="42"/>
      <c r="N90" s="52" t="s">
        <v>263</v>
      </c>
      <c r="O90" s="20">
        <f t="shared" si="90"/>
        <v>1</v>
      </c>
      <c r="P90" s="20">
        <f t="shared" si="91"/>
        <v>9</v>
      </c>
      <c r="Q90" s="20">
        <f t="shared" si="92"/>
        <v>1987</v>
      </c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</row>
    <row r="91" spans="1:135" ht="11.25" customHeight="1">
      <c r="A91" s="40" t="s">
        <v>145</v>
      </c>
      <c r="B91" s="40" t="s">
        <v>72</v>
      </c>
      <c r="C91" s="86" t="s">
        <v>50</v>
      </c>
      <c r="D91" s="86"/>
      <c r="E91" s="87">
        <v>1</v>
      </c>
      <c r="F91" s="88" t="s">
        <v>147</v>
      </c>
      <c r="G91" s="89">
        <v>32032</v>
      </c>
      <c r="H91" s="89"/>
      <c r="I91" s="42"/>
      <c r="J91" s="42"/>
      <c r="K91" s="42"/>
      <c r="L91" s="41">
        <v>1</v>
      </c>
      <c r="M91" s="42"/>
      <c r="N91" s="52" t="s">
        <v>264</v>
      </c>
      <c r="O91" s="20">
        <f t="shared" si="90"/>
        <v>2</v>
      </c>
      <c r="P91" s="20">
        <f t="shared" si="91"/>
        <v>9</v>
      </c>
      <c r="Q91" s="20">
        <f t="shared" si="92"/>
        <v>1987</v>
      </c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</row>
    <row r="92" spans="1:135" ht="11.25" customHeight="1">
      <c r="A92" s="40" t="s">
        <v>145</v>
      </c>
      <c r="B92" s="40" t="s">
        <v>78</v>
      </c>
      <c r="C92" s="86" t="s">
        <v>255</v>
      </c>
      <c r="D92" s="86"/>
      <c r="E92" s="87">
        <v>1</v>
      </c>
      <c r="F92" s="88" t="s">
        <v>141</v>
      </c>
      <c r="G92" s="89">
        <v>32040</v>
      </c>
      <c r="H92" s="89"/>
      <c r="I92" s="42"/>
      <c r="J92" s="42"/>
      <c r="K92" s="42"/>
      <c r="L92" s="41">
        <v>1</v>
      </c>
      <c r="M92" s="42"/>
      <c r="N92" s="52" t="s">
        <v>265</v>
      </c>
      <c r="O92" s="20">
        <f t="shared" si="90"/>
        <v>2</v>
      </c>
      <c r="P92" s="20">
        <f t="shared" si="91"/>
        <v>9</v>
      </c>
      <c r="Q92" s="20">
        <f t="shared" si="92"/>
        <v>1987</v>
      </c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DC92" s="22" t="str">
        <f t="shared" ref="DC92:DC104" si="93">IF(Q93=1977,IF($E93=0,"",$E93),"")</f>
        <v/>
      </c>
      <c r="DD92" s="22" t="str">
        <f t="shared" ref="DD92:DD104" si="94">IF(Q93=1978,IF($E93=0,"",$E93),"")</f>
        <v/>
      </c>
      <c r="DE92" s="22" t="str">
        <f t="shared" ref="DE92:DE104" si="95">IF(Q93=1979,IF($E93=0,"",$E93),"")</f>
        <v/>
      </c>
      <c r="DF92" s="22" t="str">
        <f t="shared" ref="DF92:DF104" si="96">IF(Q93=1980,IF($E93=0,"",$E93),"")</f>
        <v/>
      </c>
      <c r="DG92" s="22" t="str">
        <f t="shared" ref="DG92:DG104" si="97">IF(Q93=1981,IF($E93=0,"",$E93),"")</f>
        <v/>
      </c>
      <c r="DH92" s="22" t="str">
        <f t="shared" ref="DH92:DH104" si="98">IF(Q93=1982,IF($E93=0,"",$E93),"")</f>
        <v/>
      </c>
      <c r="DI92" s="22" t="str">
        <f t="shared" ref="DI92:DI104" si="99">IF(Q93=1983,IF($E93=0,"",$E93),"")</f>
        <v/>
      </c>
      <c r="DJ92" s="22" t="str">
        <f t="shared" ref="DJ92:DJ104" si="100">IF(Q93=1984,IF($E93=0,"",$E93),"")</f>
        <v/>
      </c>
      <c r="DK92" s="22" t="str">
        <f t="shared" ref="DK92:DK104" si="101">IF(Q93=1985,IF($E93=0,"",$E93),"")</f>
        <v/>
      </c>
      <c r="DL92" s="22" t="str">
        <f t="shared" ref="DL92:DL104" si="102">IF(Q93=1986,IF($E93=0,"",$E93),"")</f>
        <v/>
      </c>
      <c r="DM92" s="22" t="str">
        <f t="shared" ref="DM92:DM104" si="103">IF(Q93=1987,IF($E93=0,"",$E93),"")</f>
        <v/>
      </c>
      <c r="DN92" s="22">
        <f t="shared" ref="DN92:DN104" si="104">IF(Q93=1988,IF($E93=0,"",$E93),"")</f>
        <v>1</v>
      </c>
      <c r="DO92" s="22" t="str">
        <f t="shared" ref="DO92:DO104" si="105">IF(Q93=1989,IF($E93=0,"",$E93),"")</f>
        <v/>
      </c>
      <c r="DP92" s="22" t="str">
        <f t="shared" ref="DP92:DP104" si="106">IF(Q93=1990,IF($E93=0,"",$E93),"")</f>
        <v/>
      </c>
      <c r="DQ92" s="22" t="str">
        <f t="shared" ref="DQ92:DQ104" si="107">IF(Q93=1991,IF($E93=0,"",$E93),"")</f>
        <v/>
      </c>
      <c r="DR92" s="22" t="str">
        <f t="shared" ref="DR92:DR104" si="108">IF(Q93=1992,IF($E93=0,"",$E93),"")</f>
        <v/>
      </c>
      <c r="DS92" s="22" t="str">
        <f t="shared" ref="DS92:DS104" si="109">IF(Q93=1993,IF($E93=0,"",$E93),"")</f>
        <v/>
      </c>
      <c r="DT92" s="22" t="str">
        <f t="shared" ref="DT92:DT104" si="110">IF(Q93=1994,IF($E93=0,"",$E93),"")</f>
        <v/>
      </c>
      <c r="DU92" s="22" t="str">
        <f t="shared" ref="DU92:DU104" si="111">IF(Q93=1995,IF($E93=0,"",$E93),"")</f>
        <v/>
      </c>
      <c r="DV92" s="22" t="str">
        <f t="shared" ref="DV92:DV104" si="112">IF(Q93=1996,IF($E93=0,"",$E93),"")</f>
        <v/>
      </c>
      <c r="DW92" s="22" t="str">
        <f t="shared" ref="DW92:DW104" si="113">IF(Q93=1997,IF($E93=0,"",$E93),"")</f>
        <v/>
      </c>
      <c r="DX92" s="22" t="str">
        <f t="shared" ref="DX92:DX104" si="114">IF(Q93=1998,IF($E93=0,"",$E93),"")</f>
        <v/>
      </c>
      <c r="DY92" s="22" t="str">
        <f t="shared" ref="DY92:DY104" si="115">IF(Q93=1999,IF($E93=0,"",$E93),"")</f>
        <v/>
      </c>
      <c r="DZ92" s="22" t="str">
        <f t="shared" ref="DZ92:DZ104" si="116">IF(Q93=2000,IF($E93=0,"",$E93),"")</f>
        <v/>
      </c>
      <c r="EA92" s="22" t="str">
        <f t="shared" ref="EA92:EA104" si="117">IF(Q93=2001,IF($E93=0,"",$E93),"")</f>
        <v/>
      </c>
      <c r="EB92" s="22" t="str">
        <f t="shared" ref="EB92:EB104" si="118">IF(Q93=2002,IF($E93=0,"",$E93),"")</f>
        <v/>
      </c>
      <c r="EC92" s="22" t="str">
        <f t="shared" ref="EC92:EC104" si="119">IF(Q93=2003,IF($E93=0,"",$E93),"")</f>
        <v/>
      </c>
      <c r="ED92" s="22" t="str">
        <f t="shared" ref="ED92:ED104" si="120">IF(Q93=2004,IF($E93=0,"",$E93),"")</f>
        <v/>
      </c>
      <c r="EE92" s="22" t="str">
        <f t="shared" ref="EE92:EE104" si="121">IF(Q93=2005,IF($E93=0,"",$E93),"")</f>
        <v/>
      </c>
    </row>
    <row r="93" spans="1:135" ht="11.25" customHeight="1">
      <c r="A93" s="40" t="s">
        <v>145</v>
      </c>
      <c r="B93" s="40" t="s">
        <v>75</v>
      </c>
      <c r="C93" s="86" t="s">
        <v>266</v>
      </c>
      <c r="D93" s="86"/>
      <c r="E93" s="87">
        <v>1</v>
      </c>
      <c r="F93" s="88" t="s">
        <v>147</v>
      </c>
      <c r="G93" s="89">
        <v>32437</v>
      </c>
      <c r="H93" s="89">
        <v>32439</v>
      </c>
      <c r="I93" s="42"/>
      <c r="J93" s="42"/>
      <c r="K93" s="42"/>
      <c r="L93" s="41">
        <v>1</v>
      </c>
      <c r="M93" s="42"/>
      <c r="N93" s="52" t="s">
        <v>267</v>
      </c>
      <c r="O93" s="20">
        <f t="shared" si="90"/>
        <v>3</v>
      </c>
      <c r="P93" s="20">
        <f t="shared" si="91"/>
        <v>10</v>
      </c>
      <c r="Q93" s="20">
        <f t="shared" si="92"/>
        <v>1988</v>
      </c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DC93" s="22" t="str">
        <f t="shared" si="93"/>
        <v/>
      </c>
      <c r="DD93" s="22" t="str">
        <f t="shared" si="94"/>
        <v/>
      </c>
      <c r="DE93" s="22" t="str">
        <f t="shared" si="95"/>
        <v/>
      </c>
      <c r="DF93" s="22" t="str">
        <f t="shared" si="96"/>
        <v/>
      </c>
      <c r="DG93" s="22" t="str">
        <f t="shared" si="97"/>
        <v/>
      </c>
      <c r="DH93" s="22" t="str">
        <f t="shared" si="98"/>
        <v/>
      </c>
      <c r="DI93" s="22" t="str">
        <f t="shared" si="99"/>
        <v/>
      </c>
      <c r="DJ93" s="22" t="str">
        <f t="shared" si="100"/>
        <v/>
      </c>
      <c r="DK93" s="22" t="str">
        <f t="shared" si="101"/>
        <v/>
      </c>
      <c r="DL93" s="22" t="str">
        <f t="shared" si="102"/>
        <v/>
      </c>
      <c r="DM93" s="22" t="str">
        <f t="shared" si="103"/>
        <v/>
      </c>
      <c r="DN93" s="22" t="str">
        <f t="shared" si="104"/>
        <v/>
      </c>
      <c r="DO93" s="22">
        <f t="shared" si="105"/>
        <v>1</v>
      </c>
      <c r="DP93" s="22" t="str">
        <f t="shared" si="106"/>
        <v/>
      </c>
      <c r="DQ93" s="22" t="str">
        <f t="shared" si="107"/>
        <v/>
      </c>
      <c r="DR93" s="22" t="str">
        <f t="shared" si="108"/>
        <v/>
      </c>
      <c r="DS93" s="22" t="str">
        <f t="shared" si="109"/>
        <v/>
      </c>
      <c r="DT93" s="22" t="str">
        <f t="shared" si="110"/>
        <v/>
      </c>
      <c r="DU93" s="22" t="str">
        <f t="shared" si="111"/>
        <v/>
      </c>
      <c r="DV93" s="22" t="str">
        <f t="shared" si="112"/>
        <v/>
      </c>
      <c r="DW93" s="22" t="str">
        <f t="shared" si="113"/>
        <v/>
      </c>
      <c r="DX93" s="22" t="str">
        <f t="shared" si="114"/>
        <v/>
      </c>
      <c r="DY93" s="22" t="str">
        <f t="shared" si="115"/>
        <v/>
      </c>
      <c r="DZ93" s="22" t="str">
        <f t="shared" si="116"/>
        <v/>
      </c>
      <c r="EA93" s="22" t="str">
        <f t="shared" si="117"/>
        <v/>
      </c>
      <c r="EB93" s="22" t="str">
        <f t="shared" si="118"/>
        <v/>
      </c>
      <c r="EC93" s="22" t="str">
        <f t="shared" si="119"/>
        <v/>
      </c>
      <c r="ED93" s="22" t="str">
        <f t="shared" si="120"/>
        <v/>
      </c>
      <c r="EE93" s="22" t="str">
        <f t="shared" si="121"/>
        <v/>
      </c>
    </row>
    <row r="94" spans="1:135" ht="11.25" customHeight="1">
      <c r="A94" s="40" t="s">
        <v>145</v>
      </c>
      <c r="B94" s="40" t="s">
        <v>81</v>
      </c>
      <c r="C94" s="86" t="s">
        <v>262</v>
      </c>
      <c r="D94" s="86" t="s">
        <v>138</v>
      </c>
      <c r="E94" s="87">
        <v>1</v>
      </c>
      <c r="F94" s="88" t="s">
        <v>141</v>
      </c>
      <c r="G94" s="89">
        <v>32763</v>
      </c>
      <c r="H94" s="89"/>
      <c r="I94" s="42"/>
      <c r="J94" s="42"/>
      <c r="K94" s="42"/>
      <c r="L94" s="41">
        <v>1</v>
      </c>
      <c r="M94" s="42"/>
      <c r="N94" s="52" t="s">
        <v>268</v>
      </c>
      <c r="O94" s="20">
        <f t="shared" si="90"/>
        <v>2</v>
      </c>
      <c r="P94" s="20">
        <f t="shared" si="91"/>
        <v>9</v>
      </c>
      <c r="Q94" s="20">
        <f t="shared" si="92"/>
        <v>1989</v>
      </c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DC94" s="22" t="str">
        <f t="shared" si="93"/>
        <v/>
      </c>
      <c r="DD94" s="22" t="str">
        <f t="shared" si="94"/>
        <v/>
      </c>
      <c r="DE94" s="22" t="str">
        <f t="shared" si="95"/>
        <v/>
      </c>
      <c r="DF94" s="22" t="str">
        <f t="shared" si="96"/>
        <v/>
      </c>
      <c r="DG94" s="22" t="str">
        <f t="shared" si="97"/>
        <v/>
      </c>
      <c r="DH94" s="22" t="str">
        <f t="shared" si="98"/>
        <v/>
      </c>
      <c r="DI94" s="22" t="str">
        <f t="shared" si="99"/>
        <v/>
      </c>
      <c r="DJ94" s="22" t="str">
        <f t="shared" si="100"/>
        <v/>
      </c>
      <c r="DK94" s="22" t="str">
        <f t="shared" si="101"/>
        <v/>
      </c>
      <c r="DL94" s="22" t="str">
        <f t="shared" si="102"/>
        <v/>
      </c>
      <c r="DM94" s="22" t="str">
        <f t="shared" si="103"/>
        <v/>
      </c>
      <c r="DN94" s="22" t="str">
        <f t="shared" si="104"/>
        <v/>
      </c>
      <c r="DO94" s="22" t="str">
        <f t="shared" si="105"/>
        <v/>
      </c>
      <c r="DP94" s="22">
        <f t="shared" si="106"/>
        <v>1</v>
      </c>
      <c r="DQ94" s="22" t="str">
        <f t="shared" si="107"/>
        <v/>
      </c>
      <c r="DR94" s="22" t="str">
        <f t="shared" si="108"/>
        <v/>
      </c>
      <c r="DS94" s="22" t="str">
        <f t="shared" si="109"/>
        <v/>
      </c>
      <c r="DT94" s="22" t="str">
        <f t="shared" si="110"/>
        <v/>
      </c>
      <c r="DU94" s="22" t="str">
        <f t="shared" si="111"/>
        <v/>
      </c>
      <c r="DV94" s="22" t="str">
        <f t="shared" si="112"/>
        <v/>
      </c>
      <c r="DW94" s="22" t="str">
        <f t="shared" si="113"/>
        <v/>
      </c>
      <c r="DX94" s="22" t="str">
        <f t="shared" si="114"/>
        <v/>
      </c>
      <c r="DY94" s="22" t="str">
        <f t="shared" si="115"/>
        <v/>
      </c>
      <c r="DZ94" s="22" t="str">
        <f t="shared" si="116"/>
        <v/>
      </c>
      <c r="EA94" s="22" t="str">
        <f t="shared" si="117"/>
        <v/>
      </c>
      <c r="EB94" s="22" t="str">
        <f t="shared" si="118"/>
        <v/>
      </c>
      <c r="EC94" s="22" t="str">
        <f t="shared" si="119"/>
        <v/>
      </c>
      <c r="ED94" s="22" t="str">
        <f t="shared" si="120"/>
        <v/>
      </c>
      <c r="EE94" s="22" t="str">
        <f t="shared" si="121"/>
        <v/>
      </c>
    </row>
    <row r="95" spans="1:135" ht="11.25" customHeight="1">
      <c r="A95" s="40" t="s">
        <v>145</v>
      </c>
      <c r="B95" s="40" t="s">
        <v>72</v>
      </c>
      <c r="C95" s="86" t="s">
        <v>468</v>
      </c>
      <c r="D95" s="86" t="s">
        <v>50</v>
      </c>
      <c r="E95" s="87">
        <v>1</v>
      </c>
      <c r="F95" s="88" t="s">
        <v>147</v>
      </c>
      <c r="G95" s="89">
        <v>33111</v>
      </c>
      <c r="H95" s="89"/>
      <c r="I95" s="42"/>
      <c r="J95" s="42"/>
      <c r="K95" s="42"/>
      <c r="L95" s="41">
        <v>1</v>
      </c>
      <c r="M95" s="42"/>
      <c r="N95" s="52" t="s">
        <v>269</v>
      </c>
      <c r="O95" s="20">
        <f t="shared" si="90"/>
        <v>3</v>
      </c>
      <c r="P95" s="20">
        <f t="shared" si="91"/>
        <v>8</v>
      </c>
      <c r="Q95" s="20">
        <f t="shared" si="92"/>
        <v>1990</v>
      </c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DC95" s="22" t="str">
        <f t="shared" si="93"/>
        <v/>
      </c>
      <c r="DD95" s="22" t="str">
        <f t="shared" si="94"/>
        <v/>
      </c>
      <c r="DE95" s="22" t="str">
        <f t="shared" si="95"/>
        <v/>
      </c>
      <c r="DF95" s="22" t="str">
        <f t="shared" si="96"/>
        <v/>
      </c>
      <c r="DG95" s="22" t="str">
        <f t="shared" si="97"/>
        <v/>
      </c>
      <c r="DH95" s="22" t="str">
        <f t="shared" si="98"/>
        <v/>
      </c>
      <c r="DI95" s="22" t="str">
        <f t="shared" si="99"/>
        <v/>
      </c>
      <c r="DJ95" s="22" t="str">
        <f t="shared" si="100"/>
        <v/>
      </c>
      <c r="DK95" s="22" t="str">
        <f t="shared" si="101"/>
        <v/>
      </c>
      <c r="DL95" s="22" t="str">
        <f t="shared" si="102"/>
        <v/>
      </c>
      <c r="DM95" s="22" t="str">
        <f t="shared" si="103"/>
        <v/>
      </c>
      <c r="DN95" s="22" t="str">
        <f t="shared" si="104"/>
        <v/>
      </c>
      <c r="DO95" s="22" t="str">
        <f t="shared" si="105"/>
        <v/>
      </c>
      <c r="DP95" s="22">
        <f t="shared" si="106"/>
        <v>1</v>
      </c>
      <c r="DQ95" s="22" t="str">
        <f t="shared" si="107"/>
        <v/>
      </c>
      <c r="DR95" s="22" t="str">
        <f t="shared" si="108"/>
        <v/>
      </c>
      <c r="DS95" s="22" t="str">
        <f t="shared" si="109"/>
        <v/>
      </c>
      <c r="DT95" s="22" t="str">
        <f t="shared" si="110"/>
        <v/>
      </c>
      <c r="DU95" s="22" t="str">
        <f t="shared" si="111"/>
        <v/>
      </c>
      <c r="DV95" s="22" t="str">
        <f t="shared" si="112"/>
        <v/>
      </c>
      <c r="DW95" s="22" t="str">
        <f t="shared" si="113"/>
        <v/>
      </c>
      <c r="DX95" s="22" t="str">
        <f t="shared" si="114"/>
        <v/>
      </c>
      <c r="DY95" s="22" t="str">
        <f t="shared" si="115"/>
        <v/>
      </c>
      <c r="DZ95" s="22" t="str">
        <f t="shared" si="116"/>
        <v/>
      </c>
      <c r="EA95" s="22" t="str">
        <f t="shared" si="117"/>
        <v/>
      </c>
      <c r="EB95" s="22" t="str">
        <f t="shared" si="118"/>
        <v/>
      </c>
      <c r="EC95" s="22" t="str">
        <f t="shared" si="119"/>
        <v/>
      </c>
      <c r="ED95" s="22" t="str">
        <f t="shared" si="120"/>
        <v/>
      </c>
      <c r="EE95" s="22" t="str">
        <f t="shared" si="121"/>
        <v/>
      </c>
    </row>
    <row r="96" spans="1:135" ht="11.25" customHeight="1">
      <c r="A96" s="40" t="s">
        <v>145</v>
      </c>
      <c r="B96" s="40" t="s">
        <v>81</v>
      </c>
      <c r="C96" s="86" t="s">
        <v>270</v>
      </c>
      <c r="D96" s="86" t="s">
        <v>138</v>
      </c>
      <c r="E96" s="87">
        <v>1</v>
      </c>
      <c r="F96" s="88" t="s">
        <v>147</v>
      </c>
      <c r="G96" s="89">
        <v>33152</v>
      </c>
      <c r="H96" s="89">
        <v>33155</v>
      </c>
      <c r="I96" s="42"/>
      <c r="J96" s="42"/>
      <c r="K96" s="42"/>
      <c r="L96" s="41">
        <v>1</v>
      </c>
      <c r="M96" s="42"/>
      <c r="N96" s="52" t="s">
        <v>271</v>
      </c>
      <c r="O96" s="20">
        <f t="shared" si="90"/>
        <v>1</v>
      </c>
      <c r="P96" s="20">
        <f t="shared" si="91"/>
        <v>10</v>
      </c>
      <c r="Q96" s="20">
        <f t="shared" si="92"/>
        <v>1990</v>
      </c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DC96" s="22" t="str">
        <f t="shared" si="93"/>
        <v/>
      </c>
      <c r="DD96" s="22" t="str">
        <f t="shared" si="94"/>
        <v/>
      </c>
      <c r="DE96" s="22" t="str">
        <f t="shared" si="95"/>
        <v/>
      </c>
      <c r="DF96" s="22" t="str">
        <f t="shared" si="96"/>
        <v/>
      </c>
      <c r="DG96" s="22" t="str">
        <f t="shared" si="97"/>
        <v/>
      </c>
      <c r="DH96" s="22" t="str">
        <f t="shared" si="98"/>
        <v/>
      </c>
      <c r="DI96" s="22" t="str">
        <f t="shared" si="99"/>
        <v/>
      </c>
      <c r="DJ96" s="22" t="str">
        <f t="shared" si="100"/>
        <v/>
      </c>
      <c r="DK96" s="22" t="str">
        <f t="shared" si="101"/>
        <v/>
      </c>
      <c r="DL96" s="22" t="str">
        <f t="shared" si="102"/>
        <v/>
      </c>
      <c r="DM96" s="22" t="str">
        <f t="shared" si="103"/>
        <v/>
      </c>
      <c r="DN96" s="22" t="str">
        <f t="shared" si="104"/>
        <v/>
      </c>
      <c r="DO96" s="22" t="str">
        <f t="shared" si="105"/>
        <v/>
      </c>
      <c r="DP96" s="22" t="str">
        <f t="shared" si="106"/>
        <v/>
      </c>
      <c r="DQ96" s="22">
        <f t="shared" si="107"/>
        <v>2</v>
      </c>
      <c r="DR96" s="22" t="str">
        <f t="shared" si="108"/>
        <v/>
      </c>
      <c r="DS96" s="22" t="str">
        <f t="shared" si="109"/>
        <v/>
      </c>
      <c r="DT96" s="22" t="str">
        <f t="shared" si="110"/>
        <v/>
      </c>
      <c r="DU96" s="22" t="str">
        <f t="shared" si="111"/>
        <v/>
      </c>
      <c r="DV96" s="22" t="str">
        <f t="shared" si="112"/>
        <v/>
      </c>
      <c r="DW96" s="22" t="str">
        <f t="shared" si="113"/>
        <v/>
      </c>
      <c r="DX96" s="22" t="str">
        <f t="shared" si="114"/>
        <v/>
      </c>
      <c r="DY96" s="22" t="str">
        <f t="shared" si="115"/>
        <v/>
      </c>
      <c r="DZ96" s="22" t="str">
        <f t="shared" si="116"/>
        <v/>
      </c>
      <c r="EA96" s="22" t="str">
        <f t="shared" si="117"/>
        <v/>
      </c>
      <c r="EB96" s="22" t="str">
        <f t="shared" si="118"/>
        <v/>
      </c>
      <c r="EC96" s="22" t="str">
        <f t="shared" si="119"/>
        <v/>
      </c>
      <c r="ED96" s="22" t="str">
        <f t="shared" si="120"/>
        <v/>
      </c>
      <c r="EE96" s="22" t="str">
        <f t="shared" si="121"/>
        <v/>
      </c>
    </row>
    <row r="97" spans="1:135" ht="11.25" customHeight="1">
      <c r="A97" s="40" t="s">
        <v>145</v>
      </c>
      <c r="B97" s="40" t="s">
        <v>72</v>
      </c>
      <c r="C97" s="86" t="s">
        <v>372</v>
      </c>
      <c r="D97" s="86" t="s">
        <v>50</v>
      </c>
      <c r="E97" s="87">
        <v>2</v>
      </c>
      <c r="F97" s="88" t="s">
        <v>141</v>
      </c>
      <c r="G97" s="89">
        <v>33493</v>
      </c>
      <c r="H97" s="89"/>
      <c r="I97" s="42"/>
      <c r="J97" s="42"/>
      <c r="K97" s="42"/>
      <c r="L97" s="41">
        <v>2</v>
      </c>
      <c r="M97" s="42"/>
      <c r="N97" s="52" t="s">
        <v>272</v>
      </c>
      <c r="O97" s="20">
        <f t="shared" si="90"/>
        <v>2</v>
      </c>
      <c r="P97" s="20">
        <f t="shared" si="91"/>
        <v>9</v>
      </c>
      <c r="Q97" s="20">
        <f t="shared" si="92"/>
        <v>1991</v>
      </c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DC97" s="22" t="str">
        <f t="shared" si="93"/>
        <v/>
      </c>
      <c r="DD97" s="22" t="str">
        <f t="shared" si="94"/>
        <v/>
      </c>
      <c r="DE97" s="22" t="str">
        <f t="shared" si="95"/>
        <v/>
      </c>
      <c r="DF97" s="22" t="str">
        <f t="shared" si="96"/>
        <v/>
      </c>
      <c r="DG97" s="22" t="str">
        <f t="shared" si="97"/>
        <v/>
      </c>
      <c r="DH97" s="22" t="str">
        <f t="shared" si="98"/>
        <v/>
      </c>
      <c r="DI97" s="22" t="str">
        <f t="shared" si="99"/>
        <v/>
      </c>
      <c r="DJ97" s="22" t="str">
        <f t="shared" si="100"/>
        <v/>
      </c>
      <c r="DK97" s="22" t="str">
        <f t="shared" si="101"/>
        <v/>
      </c>
      <c r="DL97" s="22" t="str">
        <f t="shared" si="102"/>
        <v/>
      </c>
      <c r="DM97" s="22" t="str">
        <f t="shared" si="103"/>
        <v/>
      </c>
      <c r="DN97" s="22" t="str">
        <f t="shared" si="104"/>
        <v/>
      </c>
      <c r="DO97" s="22" t="str">
        <f t="shared" si="105"/>
        <v/>
      </c>
      <c r="DP97" s="22" t="str">
        <f t="shared" si="106"/>
        <v/>
      </c>
      <c r="DQ97" s="22">
        <f t="shared" si="107"/>
        <v>1</v>
      </c>
      <c r="DR97" s="22" t="str">
        <f t="shared" si="108"/>
        <v/>
      </c>
      <c r="DS97" s="22" t="str">
        <f t="shared" si="109"/>
        <v/>
      </c>
      <c r="DT97" s="22" t="str">
        <f t="shared" si="110"/>
        <v/>
      </c>
      <c r="DU97" s="22" t="str">
        <f t="shared" si="111"/>
        <v/>
      </c>
      <c r="DV97" s="22" t="str">
        <f t="shared" si="112"/>
        <v/>
      </c>
      <c r="DW97" s="22" t="str">
        <f t="shared" si="113"/>
        <v/>
      </c>
      <c r="DX97" s="22" t="str">
        <f t="shared" si="114"/>
        <v/>
      </c>
      <c r="DY97" s="22" t="str">
        <f t="shared" si="115"/>
        <v/>
      </c>
      <c r="DZ97" s="22" t="str">
        <f t="shared" si="116"/>
        <v/>
      </c>
      <c r="EA97" s="22" t="str">
        <f t="shared" si="117"/>
        <v/>
      </c>
      <c r="EB97" s="22" t="str">
        <f t="shared" si="118"/>
        <v/>
      </c>
      <c r="EC97" s="22" t="str">
        <f t="shared" si="119"/>
        <v/>
      </c>
      <c r="ED97" s="22" t="str">
        <f t="shared" si="120"/>
        <v/>
      </c>
      <c r="EE97" s="22" t="str">
        <f t="shared" si="121"/>
        <v/>
      </c>
    </row>
    <row r="98" spans="1:135" ht="11.25" customHeight="1">
      <c r="A98" s="40" t="s">
        <v>145</v>
      </c>
      <c r="B98" s="40" t="s">
        <v>78</v>
      </c>
      <c r="C98" s="86" t="s">
        <v>273</v>
      </c>
      <c r="D98" s="86" t="s">
        <v>240</v>
      </c>
      <c r="E98" s="87">
        <v>1</v>
      </c>
      <c r="F98" s="88" t="s">
        <v>157</v>
      </c>
      <c r="G98" s="89">
        <v>33497</v>
      </c>
      <c r="H98" s="89">
        <v>33501</v>
      </c>
      <c r="I98" s="42"/>
      <c r="J98" s="42"/>
      <c r="K98" s="42"/>
      <c r="L98" s="41">
        <v>1</v>
      </c>
      <c r="M98" s="42"/>
      <c r="N98" s="52" t="s">
        <v>274</v>
      </c>
      <c r="O98" s="20">
        <f t="shared" si="90"/>
        <v>2</v>
      </c>
      <c r="P98" s="20">
        <f t="shared" si="91"/>
        <v>9</v>
      </c>
      <c r="Q98" s="20">
        <f t="shared" si="92"/>
        <v>1991</v>
      </c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DC98" s="22" t="str">
        <f t="shared" si="93"/>
        <v/>
      </c>
      <c r="DD98" s="22" t="str">
        <f t="shared" si="94"/>
        <v/>
      </c>
      <c r="DE98" s="22" t="str">
        <f t="shared" si="95"/>
        <v/>
      </c>
      <c r="DF98" s="22" t="str">
        <f t="shared" si="96"/>
        <v/>
      </c>
      <c r="DG98" s="22" t="str">
        <f t="shared" si="97"/>
        <v/>
      </c>
      <c r="DH98" s="22" t="str">
        <f t="shared" si="98"/>
        <v/>
      </c>
      <c r="DI98" s="22" t="str">
        <f t="shared" si="99"/>
        <v/>
      </c>
      <c r="DJ98" s="22" t="str">
        <f t="shared" si="100"/>
        <v/>
      </c>
      <c r="DK98" s="22" t="str">
        <f t="shared" si="101"/>
        <v/>
      </c>
      <c r="DL98" s="22" t="str">
        <f t="shared" si="102"/>
        <v/>
      </c>
      <c r="DM98" s="22" t="str">
        <f t="shared" si="103"/>
        <v/>
      </c>
      <c r="DN98" s="22" t="str">
        <f t="shared" si="104"/>
        <v/>
      </c>
      <c r="DO98" s="22" t="str">
        <f t="shared" si="105"/>
        <v/>
      </c>
      <c r="DP98" s="22" t="str">
        <f t="shared" si="106"/>
        <v/>
      </c>
      <c r="DQ98" s="22">
        <f t="shared" si="107"/>
        <v>1</v>
      </c>
      <c r="DR98" s="22" t="str">
        <f t="shared" si="108"/>
        <v/>
      </c>
      <c r="DS98" s="22" t="str">
        <f t="shared" si="109"/>
        <v/>
      </c>
      <c r="DT98" s="22" t="str">
        <f t="shared" si="110"/>
        <v/>
      </c>
      <c r="DU98" s="22" t="str">
        <f t="shared" si="111"/>
        <v/>
      </c>
      <c r="DV98" s="22" t="str">
        <f t="shared" si="112"/>
        <v/>
      </c>
      <c r="DW98" s="22" t="str">
        <f t="shared" si="113"/>
        <v/>
      </c>
      <c r="DX98" s="22" t="str">
        <f t="shared" si="114"/>
        <v/>
      </c>
      <c r="DY98" s="22" t="str">
        <f t="shared" si="115"/>
        <v/>
      </c>
      <c r="DZ98" s="22" t="str">
        <f t="shared" si="116"/>
        <v/>
      </c>
      <c r="EA98" s="22" t="str">
        <f t="shared" si="117"/>
        <v/>
      </c>
      <c r="EB98" s="22" t="str">
        <f t="shared" si="118"/>
        <v/>
      </c>
      <c r="EC98" s="22" t="str">
        <f t="shared" si="119"/>
        <v/>
      </c>
      <c r="ED98" s="22" t="str">
        <f t="shared" si="120"/>
        <v/>
      </c>
      <c r="EE98" s="22" t="str">
        <f t="shared" si="121"/>
        <v/>
      </c>
    </row>
    <row r="99" spans="1:135" ht="11.25" customHeight="1">
      <c r="A99" s="40" t="s">
        <v>145</v>
      </c>
      <c r="B99" s="40" t="s">
        <v>81</v>
      </c>
      <c r="C99" s="86" t="s">
        <v>192</v>
      </c>
      <c r="D99" s="86"/>
      <c r="E99" s="87">
        <v>1</v>
      </c>
      <c r="F99" s="88" t="s">
        <v>147</v>
      </c>
      <c r="G99" s="89">
        <v>33498</v>
      </c>
      <c r="H99" s="89"/>
      <c r="I99" s="42"/>
      <c r="J99" s="42"/>
      <c r="K99" s="42"/>
      <c r="L99" s="41">
        <v>1</v>
      </c>
      <c r="M99" s="42"/>
      <c r="N99" s="52" t="s">
        <v>275</v>
      </c>
      <c r="O99" s="20">
        <f t="shared" si="90"/>
        <v>2</v>
      </c>
      <c r="P99" s="20">
        <f t="shared" si="91"/>
        <v>9</v>
      </c>
      <c r="Q99" s="20">
        <f t="shared" si="92"/>
        <v>1991</v>
      </c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DC99" s="22" t="str">
        <f t="shared" si="93"/>
        <v/>
      </c>
      <c r="DD99" s="22" t="str">
        <f t="shared" si="94"/>
        <v/>
      </c>
      <c r="DE99" s="22" t="str">
        <f t="shared" si="95"/>
        <v/>
      </c>
      <c r="DF99" s="22" t="str">
        <f t="shared" si="96"/>
        <v/>
      </c>
      <c r="DG99" s="22" t="str">
        <f t="shared" si="97"/>
        <v/>
      </c>
      <c r="DH99" s="22" t="str">
        <f t="shared" si="98"/>
        <v/>
      </c>
      <c r="DI99" s="22" t="str">
        <f t="shared" si="99"/>
        <v/>
      </c>
      <c r="DJ99" s="22" t="str">
        <f t="shared" si="100"/>
        <v/>
      </c>
      <c r="DK99" s="22" t="str">
        <f t="shared" si="101"/>
        <v/>
      </c>
      <c r="DL99" s="22" t="str">
        <f t="shared" si="102"/>
        <v/>
      </c>
      <c r="DM99" s="22" t="str">
        <f t="shared" si="103"/>
        <v/>
      </c>
      <c r="DN99" s="22" t="str">
        <f t="shared" si="104"/>
        <v/>
      </c>
      <c r="DO99" s="22" t="str">
        <f t="shared" si="105"/>
        <v/>
      </c>
      <c r="DP99" s="22" t="str">
        <f t="shared" si="106"/>
        <v/>
      </c>
      <c r="DQ99" s="22">
        <f t="shared" si="107"/>
        <v>1</v>
      </c>
      <c r="DR99" s="22" t="str">
        <f t="shared" si="108"/>
        <v/>
      </c>
      <c r="DS99" s="22" t="str">
        <f t="shared" si="109"/>
        <v/>
      </c>
      <c r="DT99" s="22" t="str">
        <f t="shared" si="110"/>
        <v/>
      </c>
      <c r="DU99" s="22" t="str">
        <f t="shared" si="111"/>
        <v/>
      </c>
      <c r="DV99" s="22" t="str">
        <f t="shared" si="112"/>
        <v/>
      </c>
      <c r="DW99" s="22" t="str">
        <f t="shared" si="113"/>
        <v/>
      </c>
      <c r="DX99" s="22" t="str">
        <f t="shared" si="114"/>
        <v/>
      </c>
      <c r="DY99" s="22" t="str">
        <f t="shared" si="115"/>
        <v/>
      </c>
      <c r="DZ99" s="22" t="str">
        <f t="shared" si="116"/>
        <v/>
      </c>
      <c r="EA99" s="22" t="str">
        <f t="shared" si="117"/>
        <v/>
      </c>
      <c r="EB99" s="22" t="str">
        <f t="shared" si="118"/>
        <v/>
      </c>
      <c r="EC99" s="22" t="str">
        <f t="shared" si="119"/>
        <v/>
      </c>
      <c r="ED99" s="22" t="str">
        <f t="shared" si="120"/>
        <v/>
      </c>
      <c r="EE99" s="22" t="str">
        <f t="shared" si="121"/>
        <v/>
      </c>
    </row>
    <row r="100" spans="1:135" ht="11.25" customHeight="1">
      <c r="A100" s="40" t="s">
        <v>145</v>
      </c>
      <c r="B100" s="40" t="s">
        <v>81</v>
      </c>
      <c r="C100" s="86" t="s">
        <v>219</v>
      </c>
      <c r="D100" s="86" t="s">
        <v>135</v>
      </c>
      <c r="E100" s="87">
        <v>1</v>
      </c>
      <c r="F100" s="88" t="s">
        <v>147</v>
      </c>
      <c r="G100" s="89">
        <v>33498</v>
      </c>
      <c r="H100" s="89"/>
      <c r="I100" s="42"/>
      <c r="J100" s="42"/>
      <c r="K100" s="42"/>
      <c r="L100" s="41">
        <v>1</v>
      </c>
      <c r="M100" s="42"/>
      <c r="N100" s="52" t="s">
        <v>276</v>
      </c>
      <c r="O100" s="20">
        <f t="shared" si="90"/>
        <v>2</v>
      </c>
      <c r="P100" s="20">
        <f t="shared" si="91"/>
        <v>9</v>
      </c>
      <c r="Q100" s="20">
        <f t="shared" si="92"/>
        <v>1991</v>
      </c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DC100" s="22" t="str">
        <f t="shared" si="93"/>
        <v/>
      </c>
      <c r="DD100" s="22" t="str">
        <f t="shared" si="94"/>
        <v/>
      </c>
      <c r="DE100" s="22" t="str">
        <f t="shared" si="95"/>
        <v/>
      </c>
      <c r="DF100" s="22" t="str">
        <f t="shared" si="96"/>
        <v/>
      </c>
      <c r="DG100" s="22" t="str">
        <f t="shared" si="97"/>
        <v/>
      </c>
      <c r="DH100" s="22" t="str">
        <f t="shared" si="98"/>
        <v/>
      </c>
      <c r="DI100" s="22" t="str">
        <f t="shared" si="99"/>
        <v/>
      </c>
      <c r="DJ100" s="22" t="str">
        <f t="shared" si="100"/>
        <v/>
      </c>
      <c r="DK100" s="22" t="str">
        <f t="shared" si="101"/>
        <v/>
      </c>
      <c r="DL100" s="22" t="str">
        <f t="shared" si="102"/>
        <v/>
      </c>
      <c r="DM100" s="22" t="str">
        <f t="shared" si="103"/>
        <v/>
      </c>
      <c r="DN100" s="22" t="str">
        <f t="shared" si="104"/>
        <v/>
      </c>
      <c r="DO100" s="22" t="str">
        <f t="shared" si="105"/>
        <v/>
      </c>
      <c r="DP100" s="22" t="str">
        <f t="shared" si="106"/>
        <v/>
      </c>
      <c r="DQ100" s="22" t="str">
        <f t="shared" si="107"/>
        <v/>
      </c>
      <c r="DR100" s="22">
        <f t="shared" si="108"/>
        <v>1</v>
      </c>
      <c r="DS100" s="22" t="str">
        <f t="shared" si="109"/>
        <v/>
      </c>
      <c r="DT100" s="22" t="str">
        <f t="shared" si="110"/>
        <v/>
      </c>
      <c r="DU100" s="22" t="str">
        <f t="shared" si="111"/>
        <v/>
      </c>
      <c r="DV100" s="22" t="str">
        <f t="shared" si="112"/>
        <v/>
      </c>
      <c r="DW100" s="22" t="str">
        <f t="shared" si="113"/>
        <v/>
      </c>
      <c r="DX100" s="22" t="str">
        <f t="shared" si="114"/>
        <v/>
      </c>
      <c r="DY100" s="22" t="str">
        <f t="shared" si="115"/>
        <v/>
      </c>
      <c r="DZ100" s="22" t="str">
        <f t="shared" si="116"/>
        <v/>
      </c>
      <c r="EA100" s="22" t="str">
        <f t="shared" si="117"/>
        <v/>
      </c>
      <c r="EB100" s="22" t="str">
        <f t="shared" si="118"/>
        <v/>
      </c>
      <c r="EC100" s="22" t="str">
        <f t="shared" si="119"/>
        <v/>
      </c>
      <c r="ED100" s="22" t="str">
        <f t="shared" si="120"/>
        <v/>
      </c>
      <c r="EE100" s="22" t="str">
        <f t="shared" si="121"/>
        <v/>
      </c>
    </row>
    <row r="101" spans="1:135" ht="11.25" customHeight="1">
      <c r="A101" s="40" t="s">
        <v>145</v>
      </c>
      <c r="B101" s="40" t="s">
        <v>78</v>
      </c>
      <c r="C101" s="86" t="s">
        <v>255</v>
      </c>
      <c r="D101" s="86"/>
      <c r="E101" s="87">
        <v>1</v>
      </c>
      <c r="F101" s="88" t="s">
        <v>141</v>
      </c>
      <c r="G101" s="89">
        <v>33846</v>
      </c>
      <c r="H101" s="89">
        <v>33848</v>
      </c>
      <c r="I101" s="42"/>
      <c r="J101" s="42"/>
      <c r="K101" s="42"/>
      <c r="L101" s="41">
        <v>1</v>
      </c>
      <c r="M101" s="42"/>
      <c r="N101" s="52" t="s">
        <v>277</v>
      </c>
      <c r="O101" s="20">
        <f t="shared" si="90"/>
        <v>3</v>
      </c>
      <c r="P101" s="20">
        <f t="shared" si="91"/>
        <v>8</v>
      </c>
      <c r="Q101" s="20">
        <f t="shared" si="92"/>
        <v>1992</v>
      </c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DC101" s="22" t="str">
        <f>IF(Q103=1977,IF($E103=0,"",$E103),"")</f>
        <v/>
      </c>
      <c r="DD101" s="22" t="str">
        <f>IF(Q103=1978,IF($E103=0,"",$E103),"")</f>
        <v/>
      </c>
      <c r="DE101" s="22" t="str">
        <f>IF(Q103=1979,IF($E103=0,"",$E103),"")</f>
        <v/>
      </c>
      <c r="DF101" s="22" t="str">
        <f>IF(Q103=1980,IF($E103=0,"",$E103),"")</f>
        <v/>
      </c>
      <c r="DG101" s="22" t="str">
        <f>IF(Q103=1981,IF($E103=0,"",$E103),"")</f>
        <v/>
      </c>
      <c r="DH101" s="22" t="str">
        <f>IF(Q103=1982,IF($E103=0,"",$E103),"")</f>
        <v/>
      </c>
      <c r="DI101" s="22" t="str">
        <f>IF(Q103=1983,IF($E103=0,"",$E103),"")</f>
        <v/>
      </c>
      <c r="DJ101" s="22" t="str">
        <f>IF(Q103=1984,IF($E103=0,"",$E103),"")</f>
        <v/>
      </c>
      <c r="DK101" s="22" t="str">
        <f>IF(Q103=1985,IF($E103=0,"",$E103),"")</f>
        <v/>
      </c>
      <c r="DL101" s="22" t="str">
        <f>IF(Q103=1986,IF($E103=0,"",$E103),"")</f>
        <v/>
      </c>
      <c r="DM101" s="22" t="str">
        <f>IF(Q103=1987,IF($E103=0,"",$E103),"")</f>
        <v/>
      </c>
      <c r="DN101" s="22" t="str">
        <f>IF(Q103=1988,IF($E103=0,"",$E103),"")</f>
        <v/>
      </c>
      <c r="DO101" s="22" t="str">
        <f>IF(Q103=1989,IF($E103=0,"",$E103),"")</f>
        <v/>
      </c>
      <c r="DP101" s="22" t="str">
        <f>IF(Q103=1990,IF($E103=0,"",$E103),"")</f>
        <v/>
      </c>
      <c r="DQ101" s="22" t="str">
        <f>IF(Q103=1991,IF($E103=0,"",$E103),"")</f>
        <v/>
      </c>
      <c r="DR101" s="22">
        <f>IF(Q103=1992,IF($E103=0,"",$E103),"")</f>
        <v>1</v>
      </c>
      <c r="DS101" s="22" t="str">
        <f>IF(Q103=1993,IF($E103=0,"",$E103),"")</f>
        <v/>
      </c>
      <c r="DT101" s="22" t="str">
        <f>IF(Q103=1994,IF($E103=0,"",$E103),"")</f>
        <v/>
      </c>
      <c r="DU101" s="22" t="str">
        <f>IF(Q103=1995,IF($E103=0,"",$E103),"")</f>
        <v/>
      </c>
      <c r="DV101" s="22" t="str">
        <f>IF(Q103=1996,IF($E103=0,"",$E103),"")</f>
        <v/>
      </c>
      <c r="DW101" s="22" t="str">
        <f>IF(Q103=1997,IF($E103=0,"",$E103),"")</f>
        <v/>
      </c>
      <c r="DX101" s="22" t="str">
        <f>IF(Q103=1998,IF($E103=0,"",$E103),"")</f>
        <v/>
      </c>
      <c r="DY101" s="22" t="str">
        <f>IF(Q103=1999,IF($E103=0,"",$E103),"")</f>
        <v/>
      </c>
      <c r="DZ101" s="22" t="str">
        <f>IF(Q103=2000,IF($E103=0,"",$E103),"")</f>
        <v/>
      </c>
      <c r="EA101" s="22" t="str">
        <f>IF(Q103=2001,IF($E103=0,"",$E103),"")</f>
        <v/>
      </c>
      <c r="EB101" s="22" t="str">
        <f>IF(Q103=2002,IF($E103=0,"",$E103),"")</f>
        <v/>
      </c>
      <c r="EC101" s="22" t="str">
        <f>IF(Q103=2003,IF($E103=0,"",$E103),"")</f>
        <v/>
      </c>
      <c r="ED101" s="22" t="str">
        <f>IF(Q103=2004,IF($E103=0,"",$E103),"")</f>
        <v/>
      </c>
      <c r="EE101" s="22" t="str">
        <f>IF(Q103=2005,IF($E103=0,"",$E103),"")</f>
        <v/>
      </c>
    </row>
    <row r="102" spans="1:135" ht="11.25" customHeight="1">
      <c r="A102" s="40" t="s">
        <v>145</v>
      </c>
      <c r="B102" s="40" t="s">
        <v>78</v>
      </c>
      <c r="C102" s="86" t="s">
        <v>255</v>
      </c>
      <c r="D102" s="86"/>
      <c r="E102" s="87">
        <v>1</v>
      </c>
      <c r="F102" s="88" t="s">
        <v>147</v>
      </c>
      <c r="G102" s="89">
        <v>33847</v>
      </c>
      <c r="H102" s="89"/>
      <c r="I102" s="42"/>
      <c r="J102" s="42"/>
      <c r="K102" s="42"/>
      <c r="L102" s="41">
        <v>1</v>
      </c>
      <c r="M102" s="42"/>
      <c r="N102" s="52" t="s">
        <v>278</v>
      </c>
      <c r="O102" s="20">
        <f t="shared" si="90"/>
        <v>3</v>
      </c>
      <c r="P102" s="20">
        <f t="shared" si="91"/>
        <v>8</v>
      </c>
      <c r="Q102" s="20">
        <f t="shared" si="92"/>
        <v>1992</v>
      </c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</row>
    <row r="103" spans="1:135" ht="11.25" customHeight="1">
      <c r="A103" s="40" t="s">
        <v>145</v>
      </c>
      <c r="B103" s="40" t="s">
        <v>81</v>
      </c>
      <c r="C103" s="86" t="s">
        <v>219</v>
      </c>
      <c r="D103" s="86" t="s">
        <v>135</v>
      </c>
      <c r="E103" s="87">
        <v>1</v>
      </c>
      <c r="F103" s="88" t="s">
        <v>157</v>
      </c>
      <c r="G103" s="89">
        <v>33852</v>
      </c>
      <c r="H103" s="89">
        <v>33853</v>
      </c>
      <c r="I103" s="42"/>
      <c r="J103" s="42"/>
      <c r="K103" s="42"/>
      <c r="L103" s="41">
        <v>1</v>
      </c>
      <c r="M103" s="42"/>
      <c r="N103" s="52" t="s">
        <v>279</v>
      </c>
      <c r="O103" s="20">
        <f t="shared" si="90"/>
        <v>1</v>
      </c>
      <c r="P103" s="20">
        <f t="shared" si="91"/>
        <v>9</v>
      </c>
      <c r="Q103" s="20">
        <f t="shared" si="92"/>
        <v>1992</v>
      </c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DC103" s="22" t="str">
        <f t="shared" si="93"/>
        <v/>
      </c>
      <c r="DD103" s="22" t="str">
        <f t="shared" si="94"/>
        <v/>
      </c>
      <c r="DE103" s="22" t="str">
        <f t="shared" si="95"/>
        <v/>
      </c>
      <c r="DF103" s="22" t="str">
        <f t="shared" si="96"/>
        <v/>
      </c>
      <c r="DG103" s="22" t="str">
        <f t="shared" si="97"/>
        <v/>
      </c>
      <c r="DH103" s="22" t="str">
        <f t="shared" si="98"/>
        <v/>
      </c>
      <c r="DI103" s="22" t="str">
        <f t="shared" si="99"/>
        <v/>
      </c>
      <c r="DJ103" s="22" t="str">
        <f t="shared" si="100"/>
        <v/>
      </c>
      <c r="DK103" s="22" t="str">
        <f t="shared" si="101"/>
        <v/>
      </c>
      <c r="DL103" s="22" t="str">
        <f t="shared" si="102"/>
        <v/>
      </c>
      <c r="DM103" s="22" t="str">
        <f t="shared" si="103"/>
        <v/>
      </c>
      <c r="DN103" s="22" t="str">
        <f t="shared" si="104"/>
        <v/>
      </c>
      <c r="DO103" s="22" t="str">
        <f t="shared" si="105"/>
        <v/>
      </c>
      <c r="DP103" s="22" t="str">
        <f t="shared" si="106"/>
        <v/>
      </c>
      <c r="DQ103" s="22" t="str">
        <f t="shared" si="107"/>
        <v/>
      </c>
      <c r="DR103" s="22">
        <f t="shared" si="108"/>
        <v>1</v>
      </c>
      <c r="DS103" s="22" t="str">
        <f t="shared" si="109"/>
        <v/>
      </c>
      <c r="DT103" s="22" t="str">
        <f t="shared" si="110"/>
        <v/>
      </c>
      <c r="DU103" s="22" t="str">
        <f t="shared" si="111"/>
        <v/>
      </c>
      <c r="DV103" s="22" t="str">
        <f t="shared" si="112"/>
        <v/>
      </c>
      <c r="DW103" s="22" t="str">
        <f t="shared" si="113"/>
        <v/>
      </c>
      <c r="DX103" s="22" t="str">
        <f t="shared" si="114"/>
        <v/>
      </c>
      <c r="DY103" s="22" t="str">
        <f t="shared" si="115"/>
        <v/>
      </c>
      <c r="DZ103" s="22" t="str">
        <f t="shared" si="116"/>
        <v/>
      </c>
      <c r="EA103" s="22" t="str">
        <f t="shared" si="117"/>
        <v/>
      </c>
      <c r="EB103" s="22" t="str">
        <f t="shared" si="118"/>
        <v/>
      </c>
      <c r="EC103" s="22" t="str">
        <f t="shared" si="119"/>
        <v/>
      </c>
      <c r="ED103" s="22" t="str">
        <f t="shared" si="120"/>
        <v/>
      </c>
      <c r="EE103" s="22" t="str">
        <f t="shared" si="121"/>
        <v/>
      </c>
    </row>
    <row r="104" spans="1:135" ht="11.25" customHeight="1">
      <c r="A104" s="40" t="s">
        <v>145</v>
      </c>
      <c r="B104" s="40" t="s">
        <v>78</v>
      </c>
      <c r="C104" s="86" t="s">
        <v>255</v>
      </c>
      <c r="D104" s="86"/>
      <c r="E104" s="87">
        <v>1</v>
      </c>
      <c r="F104" s="88" t="s">
        <v>141</v>
      </c>
      <c r="G104" s="89">
        <v>33868</v>
      </c>
      <c r="H104" s="89"/>
      <c r="I104" s="42"/>
      <c r="J104" s="42"/>
      <c r="K104" s="42"/>
      <c r="L104" s="41">
        <v>1</v>
      </c>
      <c r="M104" s="42"/>
      <c r="N104" s="52" t="s">
        <v>280</v>
      </c>
      <c r="O104" s="20">
        <f t="shared" si="90"/>
        <v>3</v>
      </c>
      <c r="P104" s="20">
        <f t="shared" si="91"/>
        <v>9</v>
      </c>
      <c r="Q104" s="20">
        <f t="shared" si="92"/>
        <v>1992</v>
      </c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DC104" s="22" t="str">
        <f t="shared" si="93"/>
        <v/>
      </c>
      <c r="DD104" s="22" t="str">
        <f t="shared" si="94"/>
        <v/>
      </c>
      <c r="DE104" s="22" t="str">
        <f t="shared" si="95"/>
        <v/>
      </c>
      <c r="DF104" s="22" t="str">
        <f t="shared" si="96"/>
        <v/>
      </c>
      <c r="DG104" s="22" t="str">
        <f t="shared" si="97"/>
        <v/>
      </c>
      <c r="DH104" s="22" t="str">
        <f t="shared" si="98"/>
        <v/>
      </c>
      <c r="DI104" s="22" t="str">
        <f t="shared" si="99"/>
        <v/>
      </c>
      <c r="DJ104" s="22" t="str">
        <f t="shared" si="100"/>
        <v/>
      </c>
      <c r="DK104" s="22" t="str">
        <f t="shared" si="101"/>
        <v/>
      </c>
      <c r="DL104" s="22" t="str">
        <f t="shared" si="102"/>
        <v/>
      </c>
      <c r="DM104" s="22" t="str">
        <f t="shared" si="103"/>
        <v/>
      </c>
      <c r="DN104" s="22" t="str">
        <f t="shared" si="104"/>
        <v/>
      </c>
      <c r="DO104" s="22" t="str">
        <f t="shared" si="105"/>
        <v/>
      </c>
      <c r="DP104" s="22" t="str">
        <f t="shared" si="106"/>
        <v/>
      </c>
      <c r="DQ104" s="22" t="str">
        <f t="shared" si="107"/>
        <v/>
      </c>
      <c r="DR104" s="22">
        <f t="shared" si="108"/>
        <v>1</v>
      </c>
      <c r="DS104" s="22" t="str">
        <f t="shared" si="109"/>
        <v/>
      </c>
      <c r="DT104" s="22" t="str">
        <f t="shared" si="110"/>
        <v/>
      </c>
      <c r="DU104" s="22" t="str">
        <f t="shared" si="111"/>
        <v/>
      </c>
      <c r="DV104" s="22" t="str">
        <f t="shared" si="112"/>
        <v/>
      </c>
      <c r="DW104" s="22" t="str">
        <f t="shared" si="113"/>
        <v/>
      </c>
      <c r="DX104" s="22" t="str">
        <f t="shared" si="114"/>
        <v/>
      </c>
      <c r="DY104" s="22" t="str">
        <f t="shared" si="115"/>
        <v/>
      </c>
      <c r="DZ104" s="22" t="str">
        <f t="shared" si="116"/>
        <v/>
      </c>
      <c r="EA104" s="22" t="str">
        <f t="shared" si="117"/>
        <v/>
      </c>
      <c r="EB104" s="22" t="str">
        <f t="shared" si="118"/>
        <v/>
      </c>
      <c r="EC104" s="22" t="str">
        <f t="shared" si="119"/>
        <v/>
      </c>
      <c r="ED104" s="22" t="str">
        <f t="shared" si="120"/>
        <v/>
      </c>
      <c r="EE104" s="22" t="str">
        <f t="shared" si="121"/>
        <v/>
      </c>
    </row>
    <row r="105" spans="1:135" ht="11.25" customHeight="1">
      <c r="A105" s="40" t="s">
        <v>145</v>
      </c>
      <c r="B105" s="40" t="s">
        <v>81</v>
      </c>
      <c r="C105" s="86" t="s">
        <v>242</v>
      </c>
      <c r="D105" s="86" t="s">
        <v>135</v>
      </c>
      <c r="E105" s="87">
        <v>1</v>
      </c>
      <c r="F105" s="88" t="s">
        <v>147</v>
      </c>
      <c r="G105" s="89">
        <v>33875</v>
      </c>
      <c r="H105" s="89">
        <v>33877</v>
      </c>
      <c r="I105" s="42"/>
      <c r="J105" s="42"/>
      <c r="K105" s="42"/>
      <c r="L105" s="41">
        <v>1</v>
      </c>
      <c r="M105" s="42"/>
      <c r="N105" s="52" t="s">
        <v>281</v>
      </c>
      <c r="O105" s="20">
        <f t="shared" si="90"/>
        <v>3</v>
      </c>
      <c r="P105" s="20">
        <f t="shared" si="91"/>
        <v>9</v>
      </c>
      <c r="Q105" s="20">
        <f t="shared" si="92"/>
        <v>1992</v>
      </c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DC105" s="22" t="str">
        <f>IF(Q107=1977,IF($E107=0,"",$E107),"")</f>
        <v/>
      </c>
      <c r="DD105" s="22" t="str">
        <f>IF(Q107=1978,IF($E107=0,"",$E107),"")</f>
        <v/>
      </c>
      <c r="DE105" s="22" t="str">
        <f>IF(Q107=1979,IF($E107=0,"",$E107),"")</f>
        <v/>
      </c>
      <c r="DF105" s="22" t="str">
        <f>IF(Q107=1980,IF($E107=0,"",$E107),"")</f>
        <v/>
      </c>
      <c r="DG105" s="22" t="str">
        <f>IF(Q107=1981,IF($E107=0,"",$E107),"")</f>
        <v/>
      </c>
      <c r="DH105" s="22" t="str">
        <f>IF(Q107=1982,IF($E107=0,"",$E107),"")</f>
        <v/>
      </c>
      <c r="DI105" s="22" t="str">
        <f>IF(Q107=1983,IF($E107=0,"",$E107),"")</f>
        <v/>
      </c>
      <c r="DJ105" s="22" t="str">
        <f>IF(Q107=1984,IF($E107=0,"",$E107),"")</f>
        <v/>
      </c>
      <c r="DK105" s="22" t="str">
        <f>IF(Q107=1985,IF($E107=0,"",$E107),"")</f>
        <v/>
      </c>
      <c r="DL105" s="22" t="str">
        <f>IF(Q107=1986,IF($E107=0,"",$E107),"")</f>
        <v/>
      </c>
      <c r="DM105" s="22" t="str">
        <f>IF(Q107=1987,IF($E107=0,"",$E107),"")</f>
        <v/>
      </c>
      <c r="DN105" s="22" t="str">
        <f>IF(Q107=1988,IF($E107=0,"",$E107),"")</f>
        <v/>
      </c>
      <c r="DO105" s="22" t="str">
        <f>IF(Q107=1989,IF($E107=0,"",$E107),"")</f>
        <v/>
      </c>
      <c r="DP105" s="22" t="str">
        <f>IF(Q107=1990,IF($E107=0,"",$E107),"")</f>
        <v/>
      </c>
      <c r="DQ105" s="22" t="str">
        <f>IF(Q107=1991,IF($E107=0,"",$E107),"")</f>
        <v/>
      </c>
      <c r="DR105" s="22" t="str">
        <f>IF(Q107=1992,IF($E107=0,"",$E107),"")</f>
        <v/>
      </c>
      <c r="DS105" s="22">
        <f>IF(Q107=1993,IF($E107=0,"",$E107),"")</f>
        <v>1</v>
      </c>
      <c r="DT105" s="22" t="str">
        <f>IF(Q107=1994,IF($E107=0,"",$E107),"")</f>
        <v/>
      </c>
      <c r="DU105" s="22" t="str">
        <f>IF(Q107=1995,IF($E107=0,"",$E107),"")</f>
        <v/>
      </c>
      <c r="DV105" s="22" t="str">
        <f>IF(Q107=1996,IF($E107=0,"",$E107),"")</f>
        <v/>
      </c>
      <c r="DW105" s="22" t="str">
        <f>IF(Q107=1997,IF($E107=0,"",$E107),"")</f>
        <v/>
      </c>
      <c r="DX105" s="22" t="str">
        <f>IF(Q107=1998,IF($E107=0,"",$E107),"")</f>
        <v/>
      </c>
      <c r="DY105" s="22" t="str">
        <f>IF(Q107=1999,IF($E107=0,"",$E107),"")</f>
        <v/>
      </c>
      <c r="DZ105" s="22" t="str">
        <f>IF(Q107=2000,IF($E107=0,"",$E107),"")</f>
        <v/>
      </c>
      <c r="EA105" s="22" t="str">
        <f>IF(Q107=2001,IF($E107=0,"",$E107),"")</f>
        <v/>
      </c>
      <c r="EB105" s="22" t="str">
        <f>IF(Q107=2002,IF($E107=0,"",$E107),"")</f>
        <v/>
      </c>
      <c r="EC105" s="22" t="str">
        <f>IF(Q107=2003,IF($E107=0,"",$E107),"")</f>
        <v/>
      </c>
      <c r="ED105" s="22" t="str">
        <f>IF(Q107=2004,IF($E107=0,"",$E107),"")</f>
        <v/>
      </c>
      <c r="EE105" s="22" t="str">
        <f>IF(Q107=2005,IF($E107=0,"",$E107),"")</f>
        <v/>
      </c>
    </row>
    <row r="106" spans="1:135" ht="11.25" customHeight="1">
      <c r="A106" s="40" t="s">
        <v>145</v>
      </c>
      <c r="B106" s="40" t="s">
        <v>81</v>
      </c>
      <c r="C106" s="86" t="s">
        <v>282</v>
      </c>
      <c r="D106" s="86" t="s">
        <v>135</v>
      </c>
      <c r="E106" s="87">
        <v>1</v>
      </c>
      <c r="F106" s="88" t="s">
        <v>147</v>
      </c>
      <c r="G106" s="89">
        <v>33880</v>
      </c>
      <c r="H106" s="89">
        <v>33882</v>
      </c>
      <c r="I106" s="42"/>
      <c r="J106" s="42"/>
      <c r="K106" s="42"/>
      <c r="L106" s="41">
        <v>1</v>
      </c>
      <c r="M106" s="42"/>
      <c r="N106" s="52" t="s">
        <v>283</v>
      </c>
      <c r="O106" s="20">
        <f t="shared" si="90"/>
        <v>1</v>
      </c>
      <c r="P106" s="20">
        <f t="shared" si="91"/>
        <v>10</v>
      </c>
      <c r="Q106" s="20">
        <f t="shared" si="92"/>
        <v>1992</v>
      </c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DC106" s="22" t="str">
        <f t="shared" ref="DC106:DC107" si="122">IF(Q107=1977,IF($E107=0,"",$E107),"")</f>
        <v/>
      </c>
      <c r="DD106" s="22" t="str">
        <f t="shared" ref="DD106:DD107" si="123">IF(Q107=1978,IF($E107=0,"",$E107),"")</f>
        <v/>
      </c>
      <c r="DE106" s="22" t="str">
        <f t="shared" ref="DE106:DE107" si="124">IF(Q107=1979,IF($E107=0,"",$E107),"")</f>
        <v/>
      </c>
      <c r="DF106" s="22" t="str">
        <f t="shared" ref="DF106:DF107" si="125">IF(Q107=1980,IF($E107=0,"",$E107),"")</f>
        <v/>
      </c>
      <c r="DG106" s="22" t="str">
        <f t="shared" ref="DG106:DG107" si="126">IF(Q107=1981,IF($E107=0,"",$E107),"")</f>
        <v/>
      </c>
      <c r="DH106" s="22" t="str">
        <f t="shared" ref="DH106:DH107" si="127">IF(Q107=1982,IF($E107=0,"",$E107),"")</f>
        <v/>
      </c>
      <c r="DI106" s="22" t="str">
        <f t="shared" ref="DI106:DI107" si="128">IF(Q107=1983,IF($E107=0,"",$E107),"")</f>
        <v/>
      </c>
      <c r="DJ106" s="22" t="str">
        <f t="shared" ref="DJ106:DJ107" si="129">IF(Q107=1984,IF($E107=0,"",$E107),"")</f>
        <v/>
      </c>
      <c r="DK106" s="22" t="str">
        <f t="shared" ref="DK106:DK107" si="130">IF(Q107=1985,IF($E107=0,"",$E107),"")</f>
        <v/>
      </c>
      <c r="DL106" s="22" t="str">
        <f t="shared" ref="DL106:DL107" si="131">IF(Q107=1986,IF($E107=0,"",$E107),"")</f>
        <v/>
      </c>
      <c r="DM106" s="22" t="str">
        <f t="shared" ref="DM106:DM107" si="132">IF(Q107=1987,IF($E107=0,"",$E107),"")</f>
        <v/>
      </c>
      <c r="DN106" s="22" t="str">
        <f t="shared" ref="DN106:DN107" si="133">IF(Q107=1988,IF($E107=0,"",$E107),"")</f>
        <v/>
      </c>
      <c r="DO106" s="22" t="str">
        <f t="shared" ref="DO106:DO107" si="134">IF(Q107=1989,IF($E107=0,"",$E107),"")</f>
        <v/>
      </c>
      <c r="DP106" s="22" t="str">
        <f t="shared" ref="DP106:DP107" si="135">IF(Q107=1990,IF($E107=0,"",$E107),"")</f>
        <v/>
      </c>
      <c r="DQ106" s="22" t="str">
        <f t="shared" ref="DQ106:DQ107" si="136">IF(Q107=1991,IF($E107=0,"",$E107),"")</f>
        <v/>
      </c>
      <c r="DR106" s="22" t="str">
        <f t="shared" ref="DR106:DR107" si="137">IF(Q107=1992,IF($E107=0,"",$E107),"")</f>
        <v/>
      </c>
      <c r="DS106" s="22">
        <f t="shared" ref="DS106:DS107" si="138">IF(Q107=1993,IF($E107=0,"",$E107),"")</f>
        <v>1</v>
      </c>
      <c r="DT106" s="22" t="str">
        <f t="shared" ref="DT106:DT107" si="139">IF(Q107=1994,IF($E107=0,"",$E107),"")</f>
        <v/>
      </c>
      <c r="DU106" s="22" t="str">
        <f t="shared" ref="DU106:DU107" si="140">IF(Q107=1995,IF($E107=0,"",$E107),"")</f>
        <v/>
      </c>
      <c r="DV106" s="22" t="str">
        <f t="shared" ref="DV106:DV107" si="141">IF(Q107=1996,IF($E107=0,"",$E107),"")</f>
        <v/>
      </c>
      <c r="DW106" s="22" t="str">
        <f t="shared" ref="DW106:DW107" si="142">IF(Q107=1997,IF($E107=0,"",$E107),"")</f>
        <v/>
      </c>
      <c r="DX106" s="22" t="str">
        <f t="shared" ref="DX106:DX107" si="143">IF(Q107=1998,IF($E107=0,"",$E107),"")</f>
        <v/>
      </c>
      <c r="DY106" s="22" t="str">
        <f t="shared" ref="DY106:DY107" si="144">IF(Q107=1999,IF($E107=0,"",$E107),"")</f>
        <v/>
      </c>
      <c r="DZ106" s="22" t="str">
        <f t="shared" ref="DZ106:DZ107" si="145">IF(Q107=2000,IF($E107=0,"",$E107),"")</f>
        <v/>
      </c>
      <c r="EA106" s="22" t="str">
        <f t="shared" ref="EA106:EA107" si="146">IF(Q107=2001,IF($E107=0,"",$E107),"")</f>
        <v/>
      </c>
      <c r="EB106" s="22" t="str">
        <f t="shared" ref="EB106:EB107" si="147">IF(Q107=2002,IF($E107=0,"",$E107),"")</f>
        <v/>
      </c>
      <c r="EC106" s="22" t="str">
        <f t="shared" ref="EC106:EC107" si="148">IF(Q107=2003,IF($E107=0,"",$E107),"")</f>
        <v/>
      </c>
      <c r="ED106" s="22" t="str">
        <f t="shared" ref="ED106:ED107" si="149">IF(Q107=2004,IF($E107=0,"",$E107),"")</f>
        <v/>
      </c>
      <c r="EE106" s="22" t="str">
        <f t="shared" ref="EE106:EE107" si="150">IF(Q107=2005,IF($E107=0,"",$E107),"")</f>
        <v/>
      </c>
    </row>
    <row r="107" spans="1:135" ht="11.25" customHeight="1">
      <c r="A107" s="40" t="s">
        <v>145</v>
      </c>
      <c r="B107" s="40" t="s">
        <v>81</v>
      </c>
      <c r="C107" s="86" t="s">
        <v>219</v>
      </c>
      <c r="D107" s="86" t="s">
        <v>135</v>
      </c>
      <c r="E107" s="87">
        <v>1</v>
      </c>
      <c r="F107" s="88" t="s">
        <v>157</v>
      </c>
      <c r="G107" s="89">
        <v>34207</v>
      </c>
      <c r="H107" s="89"/>
      <c r="I107" s="42"/>
      <c r="J107" s="42"/>
      <c r="K107" s="42"/>
      <c r="L107" s="41">
        <v>1</v>
      </c>
      <c r="M107" s="42"/>
      <c r="N107" s="52" t="s">
        <v>284</v>
      </c>
      <c r="O107" s="20">
        <f t="shared" si="90"/>
        <v>3</v>
      </c>
      <c r="P107" s="20">
        <f t="shared" si="91"/>
        <v>8</v>
      </c>
      <c r="Q107" s="20">
        <f t="shared" si="92"/>
        <v>1993</v>
      </c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DC107" s="22" t="str">
        <f t="shared" si="122"/>
        <v/>
      </c>
      <c r="DD107" s="22" t="str">
        <f t="shared" si="123"/>
        <v/>
      </c>
      <c r="DE107" s="22" t="str">
        <f t="shared" si="124"/>
        <v/>
      </c>
      <c r="DF107" s="22" t="str">
        <f t="shared" si="125"/>
        <v/>
      </c>
      <c r="DG107" s="22" t="str">
        <f t="shared" si="126"/>
        <v/>
      </c>
      <c r="DH107" s="22" t="str">
        <f t="shared" si="127"/>
        <v/>
      </c>
      <c r="DI107" s="22" t="str">
        <f t="shared" si="128"/>
        <v/>
      </c>
      <c r="DJ107" s="22" t="str">
        <f t="shared" si="129"/>
        <v/>
      </c>
      <c r="DK107" s="22" t="str">
        <f t="shared" si="130"/>
        <v/>
      </c>
      <c r="DL107" s="22" t="str">
        <f t="shared" si="131"/>
        <v/>
      </c>
      <c r="DM107" s="22" t="str">
        <f t="shared" si="132"/>
        <v/>
      </c>
      <c r="DN107" s="22" t="str">
        <f t="shared" si="133"/>
        <v/>
      </c>
      <c r="DO107" s="22" t="str">
        <f t="shared" si="134"/>
        <v/>
      </c>
      <c r="DP107" s="22" t="str">
        <f t="shared" si="135"/>
        <v/>
      </c>
      <c r="DQ107" s="22" t="str">
        <f t="shared" si="136"/>
        <v/>
      </c>
      <c r="DR107" s="22" t="str">
        <f t="shared" si="137"/>
        <v/>
      </c>
      <c r="DS107" s="22">
        <f t="shared" si="138"/>
        <v>1</v>
      </c>
      <c r="DT107" s="22" t="str">
        <f t="shared" si="139"/>
        <v/>
      </c>
      <c r="DU107" s="22" t="str">
        <f t="shared" si="140"/>
        <v/>
      </c>
      <c r="DV107" s="22" t="str">
        <f t="shared" si="141"/>
        <v/>
      </c>
      <c r="DW107" s="22" t="str">
        <f t="shared" si="142"/>
        <v/>
      </c>
      <c r="DX107" s="22" t="str">
        <f t="shared" si="143"/>
        <v/>
      </c>
      <c r="DY107" s="22" t="str">
        <f t="shared" si="144"/>
        <v/>
      </c>
      <c r="DZ107" s="22" t="str">
        <f t="shared" si="145"/>
        <v/>
      </c>
      <c r="EA107" s="22" t="str">
        <f t="shared" si="146"/>
        <v/>
      </c>
      <c r="EB107" s="22" t="str">
        <f t="shared" si="147"/>
        <v/>
      </c>
      <c r="EC107" s="22" t="str">
        <f t="shared" si="148"/>
        <v/>
      </c>
      <c r="ED107" s="22" t="str">
        <f t="shared" si="149"/>
        <v/>
      </c>
      <c r="EE107" s="22" t="str">
        <f t="shared" si="150"/>
        <v/>
      </c>
    </row>
    <row r="108" spans="1:135" ht="11.25" customHeight="1">
      <c r="A108" s="40" t="s">
        <v>145</v>
      </c>
      <c r="B108" s="40" t="s">
        <v>72</v>
      </c>
      <c r="C108" s="86" t="s">
        <v>372</v>
      </c>
      <c r="D108" s="86" t="s">
        <v>50</v>
      </c>
      <c r="E108" s="87">
        <v>1</v>
      </c>
      <c r="F108" s="88" t="s">
        <v>161</v>
      </c>
      <c r="G108" s="89">
        <v>34213</v>
      </c>
      <c r="H108" s="89">
        <v>34218</v>
      </c>
      <c r="I108" s="42"/>
      <c r="J108" s="42"/>
      <c r="K108" s="42"/>
      <c r="L108" s="41">
        <v>1</v>
      </c>
      <c r="M108" s="42"/>
      <c r="N108" s="52" t="s">
        <v>285</v>
      </c>
      <c r="O108" s="20">
        <f t="shared" si="90"/>
        <v>1</v>
      </c>
      <c r="P108" s="20">
        <f t="shared" si="91"/>
        <v>9</v>
      </c>
      <c r="Q108" s="20">
        <f t="shared" si="92"/>
        <v>1993</v>
      </c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DC108" s="22" t="str">
        <f t="shared" ref="DC108:DC123" si="151">IF(Q290=1977,IF($E290=0,"",$E290),"")</f>
        <v/>
      </c>
      <c r="DD108" s="22" t="str">
        <f t="shared" ref="DD108:DD123" si="152">IF(Q290=1978,IF($E290=0,"",$E290),"")</f>
        <v/>
      </c>
      <c r="DE108" s="22" t="str">
        <f t="shared" ref="DE108:DE123" si="153">IF(Q290=1979,IF($E290=0,"",$E290),"")</f>
        <v/>
      </c>
      <c r="DF108" s="22" t="str">
        <f t="shared" ref="DF108:DF123" si="154">IF(Q290=1980,IF($E290=0,"",$E290),"")</f>
        <v/>
      </c>
      <c r="DG108" s="22" t="str">
        <f t="shared" ref="DG108:DG123" si="155">IF(Q290=1981,IF($E290=0,"",$E290),"")</f>
        <v/>
      </c>
      <c r="DH108" s="22" t="str">
        <f t="shared" ref="DH108:DH123" si="156">IF(Q290=1982,IF($E290=0,"",$E290),"")</f>
        <v/>
      </c>
      <c r="DI108" s="22" t="str">
        <f t="shared" ref="DI108:DI123" si="157">IF(Q290=1983,IF($E290=0,"",$E290),"")</f>
        <v/>
      </c>
      <c r="DJ108" s="22" t="str">
        <f t="shared" ref="DJ108:DJ123" si="158">IF(Q290=1984,IF($E290=0,"",$E290),"")</f>
        <v/>
      </c>
      <c r="DK108" s="22" t="str">
        <f t="shared" ref="DK108:DK123" si="159">IF(Q290=1985,IF($E290=0,"",$E290),"")</f>
        <v/>
      </c>
      <c r="DL108" s="22" t="str">
        <f t="shared" ref="DL108:DL123" si="160">IF(Q290=1986,IF($E290=0,"",$E290),"")</f>
        <v/>
      </c>
      <c r="DM108" s="22" t="str">
        <f t="shared" ref="DM108:DM123" si="161">IF(Q290=1987,IF($E290=0,"",$E290),"")</f>
        <v/>
      </c>
      <c r="DN108" s="22" t="str">
        <f t="shared" ref="DN108:DN123" si="162">IF(Q290=1988,IF($E290=0,"",$E290),"")</f>
        <v/>
      </c>
      <c r="DO108" s="22" t="str">
        <f t="shared" ref="DO108:DO123" si="163">IF(Q290=1989,IF($E290=0,"",$E290),"")</f>
        <v/>
      </c>
      <c r="DP108" s="22" t="str">
        <f t="shared" ref="DP108:DP123" si="164">IF(Q290=1990,IF($E290=0,"",$E290),"")</f>
        <v/>
      </c>
      <c r="DQ108" s="22" t="str">
        <f t="shared" ref="DQ108:DQ123" si="165">IF(Q290=1991,IF($E290=0,"",$E290),"")</f>
        <v/>
      </c>
      <c r="DR108" s="22" t="str">
        <f t="shared" ref="DR108:DR123" si="166">IF(Q290=1992,IF($E290=0,"",$E290),"")</f>
        <v/>
      </c>
      <c r="DS108" s="22" t="str">
        <f t="shared" ref="DS108:DS123" si="167">IF(Q290=1993,IF($E290=0,"",$E290),"")</f>
        <v/>
      </c>
      <c r="DT108" s="22" t="str">
        <f t="shared" ref="DT108:DT123" si="168">IF(Q290=1994,IF($E290=0,"",$E290),"")</f>
        <v/>
      </c>
      <c r="DU108" s="22" t="str">
        <f t="shared" ref="DU108:DU123" si="169">IF(Q290=1995,IF($E290=0,"",$E290),"")</f>
        <v/>
      </c>
      <c r="DV108" s="22" t="str">
        <f t="shared" ref="DV108:DV123" si="170">IF(Q290=1996,IF($E290=0,"",$E290),"")</f>
        <v/>
      </c>
      <c r="DW108" s="22" t="str">
        <f t="shared" ref="DW108:DW123" si="171">IF(Q290=1997,IF($E290=0,"",$E290),"")</f>
        <v/>
      </c>
      <c r="DX108" s="22" t="str">
        <f t="shared" ref="DX108:DX123" si="172">IF(Q290=1998,IF($E290=0,"",$E290),"")</f>
        <v/>
      </c>
      <c r="DY108" s="22" t="str">
        <f t="shared" ref="DY108:DY123" si="173">IF(Q290=1999,IF($E290=0,"",$E290),"")</f>
        <v/>
      </c>
      <c r="DZ108" s="22" t="str">
        <f t="shared" ref="DZ108:DZ123" si="174">IF(Q290=2000,IF($E290=0,"",$E290),"")</f>
        <v/>
      </c>
      <c r="EA108" s="22" t="str">
        <f t="shared" ref="EA108:EA123" si="175">IF(Q290=2001,IF($E290=0,"",$E290),"")</f>
        <v/>
      </c>
      <c r="EB108" s="22" t="str">
        <f t="shared" ref="EB108:EB123" si="176">IF(Q290=2002,IF($E290=0,"",$E290),"")</f>
        <v/>
      </c>
      <c r="EC108" s="22" t="str">
        <f t="shared" ref="EC108:EC123" si="177">IF(Q290=2003,IF($E290=0,"",$E290),"")</f>
        <v/>
      </c>
      <c r="ED108" s="22" t="str">
        <f t="shared" ref="ED108:ED123" si="178">IF(Q290=2004,IF($E290=0,"",$E290),"")</f>
        <v/>
      </c>
      <c r="EE108" s="22" t="str">
        <f t="shared" ref="EE108:EE123" si="179">IF(Q290=2005,IF($E290=0,"",$E290),"")</f>
        <v/>
      </c>
    </row>
    <row r="109" spans="1:135" ht="11.25" customHeight="1">
      <c r="A109" s="40" t="s">
        <v>145</v>
      </c>
      <c r="B109" s="40" t="s">
        <v>81</v>
      </c>
      <c r="C109" s="86" t="s">
        <v>364</v>
      </c>
      <c r="D109" s="86" t="s">
        <v>136</v>
      </c>
      <c r="E109" s="87">
        <v>1</v>
      </c>
      <c r="F109" s="88" t="s">
        <v>147</v>
      </c>
      <c r="G109" s="89">
        <v>34218</v>
      </c>
      <c r="H109" s="89"/>
      <c r="I109" s="42"/>
      <c r="J109" s="42"/>
      <c r="K109" s="42"/>
      <c r="L109" s="41">
        <v>1</v>
      </c>
      <c r="M109" s="42"/>
      <c r="N109" s="52" t="s">
        <v>286</v>
      </c>
      <c r="O109" s="20">
        <f t="shared" si="90"/>
        <v>1</v>
      </c>
      <c r="P109" s="20">
        <f t="shared" si="91"/>
        <v>9</v>
      </c>
      <c r="Q109" s="20">
        <f t="shared" si="92"/>
        <v>1993</v>
      </c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DC109" s="22" t="str">
        <f t="shared" si="151"/>
        <v/>
      </c>
      <c r="DD109" s="22" t="str">
        <f t="shared" si="152"/>
        <v/>
      </c>
      <c r="DE109" s="22" t="str">
        <f t="shared" si="153"/>
        <v/>
      </c>
      <c r="DF109" s="22" t="str">
        <f t="shared" si="154"/>
        <v/>
      </c>
      <c r="DG109" s="22" t="str">
        <f t="shared" si="155"/>
        <v/>
      </c>
      <c r="DH109" s="22" t="str">
        <f t="shared" si="156"/>
        <v/>
      </c>
      <c r="DI109" s="22" t="str">
        <f t="shared" si="157"/>
        <v/>
      </c>
      <c r="DJ109" s="22" t="str">
        <f t="shared" si="158"/>
        <v/>
      </c>
      <c r="DK109" s="22" t="str">
        <f t="shared" si="159"/>
        <v/>
      </c>
      <c r="DL109" s="22" t="str">
        <f t="shared" si="160"/>
        <v/>
      </c>
      <c r="DM109" s="22" t="str">
        <f t="shared" si="161"/>
        <v/>
      </c>
      <c r="DN109" s="22" t="str">
        <f t="shared" si="162"/>
        <v/>
      </c>
      <c r="DO109" s="22" t="str">
        <f t="shared" si="163"/>
        <v/>
      </c>
      <c r="DP109" s="22" t="str">
        <f t="shared" si="164"/>
        <v/>
      </c>
      <c r="DQ109" s="22" t="str">
        <f t="shared" si="165"/>
        <v/>
      </c>
      <c r="DR109" s="22" t="str">
        <f t="shared" si="166"/>
        <v/>
      </c>
      <c r="DS109" s="22" t="str">
        <f t="shared" si="167"/>
        <v/>
      </c>
      <c r="DT109" s="22" t="str">
        <f t="shared" si="168"/>
        <v/>
      </c>
      <c r="DU109" s="22" t="str">
        <f t="shared" si="169"/>
        <v/>
      </c>
      <c r="DV109" s="22" t="str">
        <f t="shared" si="170"/>
        <v/>
      </c>
      <c r="DW109" s="22" t="str">
        <f t="shared" si="171"/>
        <v/>
      </c>
      <c r="DX109" s="22" t="str">
        <f t="shared" si="172"/>
        <v/>
      </c>
      <c r="DY109" s="22" t="str">
        <f t="shared" si="173"/>
        <v/>
      </c>
      <c r="DZ109" s="22" t="str">
        <f t="shared" si="174"/>
        <v/>
      </c>
      <c r="EA109" s="22" t="str">
        <f t="shared" si="175"/>
        <v/>
      </c>
      <c r="EB109" s="22" t="str">
        <f t="shared" si="176"/>
        <v/>
      </c>
      <c r="EC109" s="22" t="str">
        <f t="shared" si="177"/>
        <v/>
      </c>
      <c r="ED109" s="22" t="str">
        <f t="shared" si="178"/>
        <v/>
      </c>
      <c r="EE109" s="22" t="str">
        <f t="shared" si="179"/>
        <v/>
      </c>
    </row>
    <row r="110" spans="1:135" ht="11.25" customHeight="1">
      <c r="A110" s="40" t="s">
        <v>145</v>
      </c>
      <c r="B110" s="40" t="s">
        <v>72</v>
      </c>
      <c r="C110" s="86" t="s">
        <v>458</v>
      </c>
      <c r="D110" s="86" t="s">
        <v>50</v>
      </c>
      <c r="E110" s="87">
        <v>1</v>
      </c>
      <c r="F110" s="88" t="s">
        <v>157</v>
      </c>
      <c r="G110" s="89">
        <v>34235</v>
      </c>
      <c r="H110" s="89"/>
      <c r="I110" s="42"/>
      <c r="J110" s="42"/>
      <c r="K110" s="42"/>
      <c r="L110" s="41">
        <v>1</v>
      </c>
      <c r="M110" s="42"/>
      <c r="N110" s="52" t="s">
        <v>287</v>
      </c>
      <c r="O110" s="20">
        <f t="shared" si="90"/>
        <v>3</v>
      </c>
      <c r="P110" s="20">
        <f t="shared" si="91"/>
        <v>9</v>
      </c>
      <c r="Q110" s="20">
        <f t="shared" si="92"/>
        <v>1993</v>
      </c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DC110" s="22" t="str">
        <f t="shared" si="151"/>
        <v/>
      </c>
      <c r="DD110" s="22" t="str">
        <f t="shared" si="152"/>
        <v/>
      </c>
      <c r="DE110" s="22" t="str">
        <f t="shared" si="153"/>
        <v/>
      </c>
      <c r="DF110" s="22" t="str">
        <f t="shared" si="154"/>
        <v/>
      </c>
      <c r="DG110" s="22" t="str">
        <f t="shared" si="155"/>
        <v/>
      </c>
      <c r="DH110" s="22" t="str">
        <f t="shared" si="156"/>
        <v/>
      </c>
      <c r="DI110" s="22" t="str">
        <f t="shared" si="157"/>
        <v/>
      </c>
      <c r="DJ110" s="22" t="str">
        <f t="shared" si="158"/>
        <v/>
      </c>
      <c r="DK110" s="22" t="str">
        <f t="shared" si="159"/>
        <v/>
      </c>
      <c r="DL110" s="22" t="str">
        <f t="shared" si="160"/>
        <v/>
      </c>
      <c r="DM110" s="22" t="str">
        <f t="shared" si="161"/>
        <v/>
      </c>
      <c r="DN110" s="22" t="str">
        <f t="shared" si="162"/>
        <v/>
      </c>
      <c r="DO110" s="22" t="str">
        <f t="shared" si="163"/>
        <v/>
      </c>
      <c r="DP110" s="22" t="str">
        <f t="shared" si="164"/>
        <v/>
      </c>
      <c r="DQ110" s="22" t="str">
        <f t="shared" si="165"/>
        <v/>
      </c>
      <c r="DR110" s="22" t="str">
        <f t="shared" si="166"/>
        <v/>
      </c>
      <c r="DS110" s="22" t="str">
        <f t="shared" si="167"/>
        <v/>
      </c>
      <c r="DT110" s="22" t="str">
        <f t="shared" si="168"/>
        <v/>
      </c>
      <c r="DU110" s="22" t="str">
        <f t="shared" si="169"/>
        <v/>
      </c>
      <c r="DV110" s="22" t="str">
        <f t="shared" si="170"/>
        <v/>
      </c>
      <c r="DW110" s="22" t="str">
        <f t="shared" si="171"/>
        <v/>
      </c>
      <c r="DX110" s="22" t="str">
        <f t="shared" si="172"/>
        <v/>
      </c>
      <c r="DY110" s="22" t="str">
        <f t="shared" si="173"/>
        <v/>
      </c>
      <c r="DZ110" s="22" t="str">
        <f t="shared" si="174"/>
        <v/>
      </c>
      <c r="EA110" s="22" t="str">
        <f t="shared" si="175"/>
        <v/>
      </c>
      <c r="EB110" s="22" t="str">
        <f t="shared" si="176"/>
        <v/>
      </c>
      <c r="EC110" s="22" t="str">
        <f t="shared" si="177"/>
        <v/>
      </c>
      <c r="ED110" s="22" t="str">
        <f t="shared" si="178"/>
        <v/>
      </c>
      <c r="EE110" s="22" t="str">
        <f t="shared" si="179"/>
        <v/>
      </c>
    </row>
    <row r="111" spans="1:135" ht="11.25" customHeight="1">
      <c r="A111" s="40" t="s">
        <v>145</v>
      </c>
      <c r="B111" s="40" t="s">
        <v>81</v>
      </c>
      <c r="C111" s="86" t="s">
        <v>288</v>
      </c>
      <c r="D111" s="86" t="s">
        <v>135</v>
      </c>
      <c r="E111" s="87">
        <v>1</v>
      </c>
      <c r="F111" s="88" t="s">
        <v>147</v>
      </c>
      <c r="G111" s="89">
        <v>34239</v>
      </c>
      <c r="H111" s="89"/>
      <c r="I111" s="42"/>
      <c r="J111" s="42"/>
      <c r="K111" s="42"/>
      <c r="L111" s="41">
        <v>1</v>
      </c>
      <c r="M111" s="42"/>
      <c r="N111" s="52" t="s">
        <v>289</v>
      </c>
      <c r="O111" s="20">
        <f t="shared" si="90"/>
        <v>3</v>
      </c>
      <c r="P111" s="20">
        <f t="shared" si="91"/>
        <v>9</v>
      </c>
      <c r="Q111" s="20">
        <f t="shared" si="92"/>
        <v>1993</v>
      </c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DC111" s="22" t="str">
        <f t="shared" si="151"/>
        <v/>
      </c>
      <c r="DD111" s="22" t="str">
        <f t="shared" si="152"/>
        <v/>
      </c>
      <c r="DE111" s="22" t="str">
        <f t="shared" si="153"/>
        <v/>
      </c>
      <c r="DF111" s="22" t="str">
        <f t="shared" si="154"/>
        <v/>
      </c>
      <c r="DG111" s="22" t="str">
        <f t="shared" si="155"/>
        <v/>
      </c>
      <c r="DH111" s="22" t="str">
        <f t="shared" si="156"/>
        <v/>
      </c>
      <c r="DI111" s="22" t="str">
        <f t="shared" si="157"/>
        <v/>
      </c>
      <c r="DJ111" s="22" t="str">
        <f t="shared" si="158"/>
        <v/>
      </c>
      <c r="DK111" s="22" t="str">
        <f t="shared" si="159"/>
        <v/>
      </c>
      <c r="DL111" s="22" t="str">
        <f t="shared" si="160"/>
        <v/>
      </c>
      <c r="DM111" s="22" t="str">
        <f t="shared" si="161"/>
        <v/>
      </c>
      <c r="DN111" s="22" t="str">
        <f t="shared" si="162"/>
        <v/>
      </c>
      <c r="DO111" s="22" t="str">
        <f t="shared" si="163"/>
        <v/>
      </c>
      <c r="DP111" s="22" t="str">
        <f t="shared" si="164"/>
        <v/>
      </c>
      <c r="DQ111" s="22" t="str">
        <f t="shared" si="165"/>
        <v/>
      </c>
      <c r="DR111" s="22" t="str">
        <f t="shared" si="166"/>
        <v/>
      </c>
      <c r="DS111" s="22" t="str">
        <f t="shared" si="167"/>
        <v/>
      </c>
      <c r="DT111" s="22" t="str">
        <f t="shared" si="168"/>
        <v/>
      </c>
      <c r="DU111" s="22" t="str">
        <f t="shared" si="169"/>
        <v/>
      </c>
      <c r="DV111" s="22" t="str">
        <f t="shared" si="170"/>
        <v/>
      </c>
      <c r="DW111" s="22" t="str">
        <f t="shared" si="171"/>
        <v/>
      </c>
      <c r="DX111" s="22" t="str">
        <f t="shared" si="172"/>
        <v/>
      </c>
      <c r="DY111" s="22" t="str">
        <f t="shared" si="173"/>
        <v/>
      </c>
      <c r="DZ111" s="22" t="str">
        <f t="shared" si="174"/>
        <v/>
      </c>
      <c r="EA111" s="22" t="str">
        <f t="shared" si="175"/>
        <v/>
      </c>
      <c r="EB111" s="22" t="str">
        <f t="shared" si="176"/>
        <v/>
      </c>
      <c r="EC111" s="22" t="str">
        <f t="shared" si="177"/>
        <v/>
      </c>
      <c r="ED111" s="22" t="str">
        <f t="shared" si="178"/>
        <v/>
      </c>
      <c r="EE111" s="22" t="str">
        <f t="shared" si="179"/>
        <v/>
      </c>
    </row>
    <row r="112" spans="1:135" ht="11.25" customHeight="1">
      <c r="A112" s="40" t="s">
        <v>145</v>
      </c>
      <c r="B112" s="40" t="s">
        <v>81</v>
      </c>
      <c r="C112" s="86" t="s">
        <v>270</v>
      </c>
      <c r="D112" s="86" t="s">
        <v>138</v>
      </c>
      <c r="E112" s="87">
        <v>1</v>
      </c>
      <c r="F112" s="88" t="s">
        <v>147</v>
      </c>
      <c r="G112" s="89">
        <v>34242</v>
      </c>
      <c r="H112" s="89">
        <v>34245</v>
      </c>
      <c r="I112" s="42"/>
      <c r="J112" s="42"/>
      <c r="K112" s="42"/>
      <c r="L112" s="41">
        <v>1</v>
      </c>
      <c r="M112" s="42"/>
      <c r="N112" s="52" t="s">
        <v>290</v>
      </c>
      <c r="O112" s="20">
        <f t="shared" si="90"/>
        <v>3</v>
      </c>
      <c r="P112" s="20">
        <f t="shared" si="91"/>
        <v>9</v>
      </c>
      <c r="Q112" s="20">
        <f t="shared" si="92"/>
        <v>1993</v>
      </c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DC112" s="22" t="str">
        <f t="shared" si="151"/>
        <v/>
      </c>
      <c r="DD112" s="22" t="str">
        <f t="shared" si="152"/>
        <v/>
      </c>
      <c r="DE112" s="22" t="str">
        <f t="shared" si="153"/>
        <v/>
      </c>
      <c r="DF112" s="22" t="str">
        <f t="shared" si="154"/>
        <v/>
      </c>
      <c r="DG112" s="22" t="str">
        <f t="shared" si="155"/>
        <v/>
      </c>
      <c r="DH112" s="22" t="str">
        <f t="shared" si="156"/>
        <v/>
      </c>
      <c r="DI112" s="22" t="str">
        <f t="shared" si="157"/>
        <v/>
      </c>
      <c r="DJ112" s="22" t="str">
        <f t="shared" si="158"/>
        <v/>
      </c>
      <c r="DK112" s="22" t="str">
        <f t="shared" si="159"/>
        <v/>
      </c>
      <c r="DL112" s="22" t="str">
        <f t="shared" si="160"/>
        <v/>
      </c>
      <c r="DM112" s="22" t="str">
        <f t="shared" si="161"/>
        <v/>
      </c>
      <c r="DN112" s="22" t="str">
        <f t="shared" si="162"/>
        <v/>
      </c>
      <c r="DO112" s="22" t="str">
        <f t="shared" si="163"/>
        <v/>
      </c>
      <c r="DP112" s="22" t="str">
        <f t="shared" si="164"/>
        <v/>
      </c>
      <c r="DQ112" s="22" t="str">
        <f t="shared" si="165"/>
        <v/>
      </c>
      <c r="DR112" s="22" t="str">
        <f t="shared" si="166"/>
        <v/>
      </c>
      <c r="DS112" s="22" t="str">
        <f t="shared" si="167"/>
        <v/>
      </c>
      <c r="DT112" s="22" t="str">
        <f t="shared" si="168"/>
        <v/>
      </c>
      <c r="DU112" s="22" t="str">
        <f t="shared" si="169"/>
        <v/>
      </c>
      <c r="DV112" s="22" t="str">
        <f t="shared" si="170"/>
        <v/>
      </c>
      <c r="DW112" s="22" t="str">
        <f t="shared" si="171"/>
        <v/>
      </c>
      <c r="DX112" s="22" t="str">
        <f t="shared" si="172"/>
        <v/>
      </c>
      <c r="DY112" s="22" t="str">
        <f t="shared" si="173"/>
        <v/>
      </c>
      <c r="DZ112" s="22" t="str">
        <f t="shared" si="174"/>
        <v/>
      </c>
      <c r="EA112" s="22" t="str">
        <f t="shared" si="175"/>
        <v/>
      </c>
      <c r="EB112" s="22" t="str">
        <f t="shared" si="176"/>
        <v/>
      </c>
      <c r="EC112" s="22" t="str">
        <f t="shared" si="177"/>
        <v/>
      </c>
      <c r="ED112" s="22" t="str">
        <f t="shared" si="178"/>
        <v/>
      </c>
      <c r="EE112" s="22" t="str">
        <f t="shared" si="179"/>
        <v/>
      </c>
    </row>
    <row r="113" spans="1:135" ht="11.25" customHeight="1">
      <c r="A113" s="40" t="s">
        <v>145</v>
      </c>
      <c r="B113" s="40" t="s">
        <v>81</v>
      </c>
      <c r="C113" s="86" t="s">
        <v>291</v>
      </c>
      <c r="D113" s="86" t="s">
        <v>135</v>
      </c>
      <c r="E113" s="87">
        <v>1</v>
      </c>
      <c r="F113" s="88" t="s">
        <v>147</v>
      </c>
      <c r="G113" s="89">
        <v>34243</v>
      </c>
      <c r="H113" s="89"/>
      <c r="I113" s="42"/>
      <c r="J113" s="42"/>
      <c r="K113" s="42"/>
      <c r="L113" s="41">
        <v>1</v>
      </c>
      <c r="M113" s="42"/>
      <c r="N113" s="52" t="s">
        <v>292</v>
      </c>
      <c r="O113" s="20">
        <f t="shared" si="90"/>
        <v>1</v>
      </c>
      <c r="P113" s="20">
        <f t="shared" si="91"/>
        <v>10</v>
      </c>
      <c r="Q113" s="20">
        <f t="shared" si="92"/>
        <v>1993</v>
      </c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DC113" s="22" t="str">
        <f t="shared" si="151"/>
        <v/>
      </c>
      <c r="DD113" s="22" t="str">
        <f t="shared" si="152"/>
        <v/>
      </c>
      <c r="DE113" s="22" t="str">
        <f t="shared" si="153"/>
        <v/>
      </c>
      <c r="DF113" s="22" t="str">
        <f t="shared" si="154"/>
        <v/>
      </c>
      <c r="DG113" s="22" t="str">
        <f t="shared" si="155"/>
        <v/>
      </c>
      <c r="DH113" s="22" t="str">
        <f t="shared" si="156"/>
        <v/>
      </c>
      <c r="DI113" s="22" t="str">
        <f t="shared" si="157"/>
        <v/>
      </c>
      <c r="DJ113" s="22" t="str">
        <f t="shared" si="158"/>
        <v/>
      </c>
      <c r="DK113" s="22" t="str">
        <f t="shared" si="159"/>
        <v/>
      </c>
      <c r="DL113" s="22" t="str">
        <f t="shared" si="160"/>
        <v/>
      </c>
      <c r="DM113" s="22" t="str">
        <f t="shared" si="161"/>
        <v/>
      </c>
      <c r="DN113" s="22" t="str">
        <f t="shared" si="162"/>
        <v/>
      </c>
      <c r="DO113" s="22" t="str">
        <f t="shared" si="163"/>
        <v/>
      </c>
      <c r="DP113" s="22" t="str">
        <f t="shared" si="164"/>
        <v/>
      </c>
      <c r="DQ113" s="22" t="str">
        <f t="shared" si="165"/>
        <v/>
      </c>
      <c r="DR113" s="22" t="str">
        <f t="shared" si="166"/>
        <v/>
      </c>
      <c r="DS113" s="22" t="str">
        <f t="shared" si="167"/>
        <v/>
      </c>
      <c r="DT113" s="22" t="str">
        <f t="shared" si="168"/>
        <v/>
      </c>
      <c r="DU113" s="22" t="str">
        <f t="shared" si="169"/>
        <v/>
      </c>
      <c r="DV113" s="22" t="str">
        <f t="shared" si="170"/>
        <v/>
      </c>
      <c r="DW113" s="22" t="str">
        <f t="shared" si="171"/>
        <v/>
      </c>
      <c r="DX113" s="22" t="str">
        <f t="shared" si="172"/>
        <v/>
      </c>
      <c r="DY113" s="22" t="str">
        <f t="shared" si="173"/>
        <v/>
      </c>
      <c r="DZ113" s="22" t="str">
        <f t="shared" si="174"/>
        <v/>
      </c>
      <c r="EA113" s="22" t="str">
        <f t="shared" si="175"/>
        <v/>
      </c>
      <c r="EB113" s="22" t="str">
        <f t="shared" si="176"/>
        <v/>
      </c>
      <c r="EC113" s="22" t="str">
        <f t="shared" si="177"/>
        <v/>
      </c>
      <c r="ED113" s="22" t="str">
        <f t="shared" si="178"/>
        <v/>
      </c>
      <c r="EE113" s="22" t="str">
        <f t="shared" si="179"/>
        <v/>
      </c>
    </row>
    <row r="114" spans="1:135" ht="11.25" customHeight="1">
      <c r="A114" s="40" t="s">
        <v>145</v>
      </c>
      <c r="B114" s="40" t="s">
        <v>78</v>
      </c>
      <c r="C114" s="86" t="s">
        <v>293</v>
      </c>
      <c r="D114" s="86"/>
      <c r="E114" s="87">
        <v>1</v>
      </c>
      <c r="F114" s="88" t="s">
        <v>147</v>
      </c>
      <c r="G114" s="89">
        <v>34570</v>
      </c>
      <c r="H114" s="89"/>
      <c r="I114" s="42"/>
      <c r="J114" s="42"/>
      <c r="K114" s="42"/>
      <c r="L114" s="41">
        <v>1</v>
      </c>
      <c r="M114" s="42"/>
      <c r="N114" s="52" t="s">
        <v>294</v>
      </c>
      <c r="O114" s="20">
        <f t="shared" si="90"/>
        <v>3</v>
      </c>
      <c r="P114" s="20">
        <f t="shared" si="91"/>
        <v>8</v>
      </c>
      <c r="Q114" s="20">
        <f t="shared" si="92"/>
        <v>1994</v>
      </c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DC114" s="22" t="str">
        <f t="shared" si="151"/>
        <v/>
      </c>
      <c r="DD114" s="22" t="str">
        <f t="shared" si="152"/>
        <v/>
      </c>
      <c r="DE114" s="22" t="str">
        <f t="shared" si="153"/>
        <v/>
      </c>
      <c r="DF114" s="22" t="str">
        <f t="shared" si="154"/>
        <v/>
      </c>
      <c r="DG114" s="22" t="str">
        <f t="shared" si="155"/>
        <v/>
      </c>
      <c r="DH114" s="22" t="str">
        <f t="shared" si="156"/>
        <v/>
      </c>
      <c r="DI114" s="22" t="str">
        <f t="shared" si="157"/>
        <v/>
      </c>
      <c r="DJ114" s="22" t="str">
        <f t="shared" si="158"/>
        <v/>
      </c>
      <c r="DK114" s="22" t="str">
        <f t="shared" si="159"/>
        <v/>
      </c>
      <c r="DL114" s="22" t="str">
        <f t="shared" si="160"/>
        <v/>
      </c>
      <c r="DM114" s="22" t="str">
        <f t="shared" si="161"/>
        <v/>
      </c>
      <c r="DN114" s="22" t="str">
        <f t="shared" si="162"/>
        <v/>
      </c>
      <c r="DO114" s="22" t="str">
        <f t="shared" si="163"/>
        <v/>
      </c>
      <c r="DP114" s="22" t="str">
        <f t="shared" si="164"/>
        <v/>
      </c>
      <c r="DQ114" s="22" t="str">
        <f t="shared" si="165"/>
        <v/>
      </c>
      <c r="DR114" s="22" t="str">
        <f t="shared" si="166"/>
        <v/>
      </c>
      <c r="DS114" s="22" t="str">
        <f t="shared" si="167"/>
        <v/>
      </c>
      <c r="DT114" s="22" t="str">
        <f t="shared" si="168"/>
        <v/>
      </c>
      <c r="DU114" s="22" t="str">
        <f t="shared" si="169"/>
        <v/>
      </c>
      <c r="DV114" s="22" t="str">
        <f t="shared" si="170"/>
        <v/>
      </c>
      <c r="DW114" s="22" t="str">
        <f t="shared" si="171"/>
        <v/>
      </c>
      <c r="DX114" s="22" t="str">
        <f t="shared" si="172"/>
        <v/>
      </c>
      <c r="DY114" s="22" t="str">
        <f t="shared" si="173"/>
        <v/>
      </c>
      <c r="DZ114" s="22" t="str">
        <f t="shared" si="174"/>
        <v/>
      </c>
      <c r="EA114" s="22" t="str">
        <f t="shared" si="175"/>
        <v/>
      </c>
      <c r="EB114" s="22" t="str">
        <f t="shared" si="176"/>
        <v/>
      </c>
      <c r="EC114" s="22" t="str">
        <f t="shared" si="177"/>
        <v/>
      </c>
      <c r="ED114" s="22" t="str">
        <f t="shared" si="178"/>
        <v/>
      </c>
      <c r="EE114" s="22" t="str">
        <f t="shared" si="179"/>
        <v/>
      </c>
    </row>
    <row r="115" spans="1:135" ht="11.25" customHeight="1">
      <c r="A115" s="40" t="s">
        <v>145</v>
      </c>
      <c r="B115" s="40" t="s">
        <v>78</v>
      </c>
      <c r="C115" s="86" t="s">
        <v>255</v>
      </c>
      <c r="D115" s="86"/>
      <c r="E115" s="87">
        <v>1</v>
      </c>
      <c r="F115" s="88" t="s">
        <v>157</v>
      </c>
      <c r="G115" s="89">
        <v>34581</v>
      </c>
      <c r="H115" s="89"/>
      <c r="I115" s="42"/>
      <c r="J115" s="42"/>
      <c r="K115" s="42"/>
      <c r="L115" s="41">
        <v>1</v>
      </c>
      <c r="M115" s="42"/>
      <c r="N115" s="52" t="s">
        <v>295</v>
      </c>
      <c r="O115" s="20">
        <f t="shared" si="90"/>
        <v>1</v>
      </c>
      <c r="P115" s="20">
        <f t="shared" si="91"/>
        <v>9</v>
      </c>
      <c r="Q115" s="20">
        <f t="shared" si="92"/>
        <v>1994</v>
      </c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DC115" s="22" t="str">
        <f t="shared" si="151"/>
        <v/>
      </c>
      <c r="DD115" s="22" t="str">
        <f t="shared" si="152"/>
        <v/>
      </c>
      <c r="DE115" s="22" t="str">
        <f t="shared" si="153"/>
        <v/>
      </c>
      <c r="DF115" s="22" t="str">
        <f t="shared" si="154"/>
        <v/>
      </c>
      <c r="DG115" s="22" t="str">
        <f t="shared" si="155"/>
        <v/>
      </c>
      <c r="DH115" s="22" t="str">
        <f t="shared" si="156"/>
        <v/>
      </c>
      <c r="DI115" s="22" t="str">
        <f t="shared" si="157"/>
        <v/>
      </c>
      <c r="DJ115" s="22" t="str">
        <f t="shared" si="158"/>
        <v/>
      </c>
      <c r="DK115" s="22" t="str">
        <f t="shared" si="159"/>
        <v/>
      </c>
      <c r="DL115" s="22" t="str">
        <f t="shared" si="160"/>
        <v/>
      </c>
      <c r="DM115" s="22" t="str">
        <f t="shared" si="161"/>
        <v/>
      </c>
      <c r="DN115" s="22" t="str">
        <f t="shared" si="162"/>
        <v/>
      </c>
      <c r="DO115" s="22" t="str">
        <f t="shared" si="163"/>
        <v/>
      </c>
      <c r="DP115" s="22" t="str">
        <f t="shared" si="164"/>
        <v/>
      </c>
      <c r="DQ115" s="22" t="str">
        <f t="shared" si="165"/>
        <v/>
      </c>
      <c r="DR115" s="22" t="str">
        <f t="shared" si="166"/>
        <v/>
      </c>
      <c r="DS115" s="22" t="str">
        <f t="shared" si="167"/>
        <v/>
      </c>
      <c r="DT115" s="22" t="str">
        <f t="shared" si="168"/>
        <v/>
      </c>
      <c r="DU115" s="22" t="str">
        <f t="shared" si="169"/>
        <v/>
      </c>
      <c r="DV115" s="22" t="str">
        <f t="shared" si="170"/>
        <v/>
      </c>
      <c r="DW115" s="22" t="str">
        <f t="shared" si="171"/>
        <v/>
      </c>
      <c r="DX115" s="22" t="str">
        <f t="shared" si="172"/>
        <v/>
      </c>
      <c r="DY115" s="22" t="str">
        <f t="shared" si="173"/>
        <v/>
      </c>
      <c r="DZ115" s="22" t="str">
        <f t="shared" si="174"/>
        <v/>
      </c>
      <c r="EA115" s="22" t="str">
        <f t="shared" si="175"/>
        <v/>
      </c>
      <c r="EB115" s="22" t="str">
        <f t="shared" si="176"/>
        <v/>
      </c>
      <c r="EC115" s="22" t="str">
        <f t="shared" si="177"/>
        <v/>
      </c>
      <c r="ED115" s="22" t="str">
        <f t="shared" si="178"/>
        <v/>
      </c>
      <c r="EE115" s="22" t="str">
        <f t="shared" si="179"/>
        <v/>
      </c>
    </row>
    <row r="116" spans="1:135" ht="11.25" customHeight="1">
      <c r="A116" s="40" t="s">
        <v>145</v>
      </c>
      <c r="B116" s="40" t="s">
        <v>78</v>
      </c>
      <c r="C116" s="86" t="s">
        <v>255</v>
      </c>
      <c r="D116" s="86"/>
      <c r="E116" s="87">
        <v>1</v>
      </c>
      <c r="F116" s="88" t="s">
        <v>141</v>
      </c>
      <c r="G116" s="89">
        <v>34584</v>
      </c>
      <c r="H116" s="89">
        <v>34586</v>
      </c>
      <c r="I116" s="42"/>
      <c r="J116" s="42"/>
      <c r="K116" s="42"/>
      <c r="L116" s="41">
        <v>1</v>
      </c>
      <c r="M116" s="42"/>
      <c r="N116" s="52" t="s">
        <v>296</v>
      </c>
      <c r="O116" s="20">
        <f t="shared" si="90"/>
        <v>1</v>
      </c>
      <c r="P116" s="20">
        <f t="shared" si="91"/>
        <v>9</v>
      </c>
      <c r="Q116" s="20">
        <f t="shared" si="92"/>
        <v>1994</v>
      </c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DC116" s="22" t="str">
        <f t="shared" si="151"/>
        <v/>
      </c>
      <c r="DD116" s="22" t="str">
        <f t="shared" si="152"/>
        <v/>
      </c>
      <c r="DE116" s="22" t="str">
        <f t="shared" si="153"/>
        <v/>
      </c>
      <c r="DF116" s="22" t="str">
        <f t="shared" si="154"/>
        <v/>
      </c>
      <c r="DG116" s="22" t="str">
        <f t="shared" si="155"/>
        <v/>
      </c>
      <c r="DH116" s="22" t="str">
        <f t="shared" si="156"/>
        <v/>
      </c>
      <c r="DI116" s="22" t="str">
        <f t="shared" si="157"/>
        <v/>
      </c>
      <c r="DJ116" s="22" t="str">
        <f t="shared" si="158"/>
        <v/>
      </c>
      <c r="DK116" s="22" t="str">
        <f t="shared" si="159"/>
        <v/>
      </c>
      <c r="DL116" s="22" t="str">
        <f t="shared" si="160"/>
        <v/>
      </c>
      <c r="DM116" s="22" t="str">
        <f t="shared" si="161"/>
        <v/>
      </c>
      <c r="DN116" s="22" t="str">
        <f t="shared" si="162"/>
        <v/>
      </c>
      <c r="DO116" s="22" t="str">
        <f t="shared" si="163"/>
        <v/>
      </c>
      <c r="DP116" s="22" t="str">
        <f t="shared" si="164"/>
        <v/>
      </c>
      <c r="DQ116" s="22" t="str">
        <f t="shared" si="165"/>
        <v/>
      </c>
      <c r="DR116" s="22" t="str">
        <f t="shared" si="166"/>
        <v/>
      </c>
      <c r="DS116" s="22" t="str">
        <f t="shared" si="167"/>
        <v/>
      </c>
      <c r="DT116" s="22" t="str">
        <f t="shared" si="168"/>
        <v/>
      </c>
      <c r="DU116" s="22" t="str">
        <f t="shared" si="169"/>
        <v/>
      </c>
      <c r="DV116" s="22" t="str">
        <f t="shared" si="170"/>
        <v/>
      </c>
      <c r="DW116" s="22" t="str">
        <f t="shared" si="171"/>
        <v/>
      </c>
      <c r="DX116" s="22" t="str">
        <f t="shared" si="172"/>
        <v/>
      </c>
      <c r="DY116" s="22" t="str">
        <f t="shared" si="173"/>
        <v/>
      </c>
      <c r="DZ116" s="22" t="str">
        <f t="shared" si="174"/>
        <v/>
      </c>
      <c r="EA116" s="22" t="str">
        <f t="shared" si="175"/>
        <v/>
      </c>
      <c r="EB116" s="22" t="str">
        <f t="shared" si="176"/>
        <v/>
      </c>
      <c r="EC116" s="22" t="str">
        <f t="shared" si="177"/>
        <v/>
      </c>
      <c r="ED116" s="22" t="str">
        <f t="shared" si="178"/>
        <v/>
      </c>
      <c r="EE116" s="22" t="str">
        <f t="shared" si="179"/>
        <v/>
      </c>
    </row>
    <row r="117" spans="1:135" ht="11.25" customHeight="1">
      <c r="A117" s="40" t="s">
        <v>145</v>
      </c>
      <c r="B117" s="40" t="s">
        <v>72</v>
      </c>
      <c r="C117" s="85" t="s">
        <v>379</v>
      </c>
      <c r="D117" s="86" t="s">
        <v>50</v>
      </c>
      <c r="E117" s="87">
        <v>1</v>
      </c>
      <c r="F117" s="88" t="s">
        <v>147</v>
      </c>
      <c r="G117" s="89">
        <v>34595</v>
      </c>
      <c r="H117" s="89"/>
      <c r="I117" s="42"/>
      <c r="J117" s="42"/>
      <c r="K117" s="42"/>
      <c r="L117" s="41">
        <v>1</v>
      </c>
      <c r="M117" s="42"/>
      <c r="N117" s="52" t="s">
        <v>297</v>
      </c>
      <c r="O117" s="20">
        <f t="shared" si="90"/>
        <v>2</v>
      </c>
      <c r="P117" s="20">
        <f t="shared" si="91"/>
        <v>9</v>
      </c>
      <c r="Q117" s="20">
        <f t="shared" si="92"/>
        <v>1994</v>
      </c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DC117" s="22" t="str">
        <f t="shared" si="151"/>
        <v/>
      </c>
      <c r="DD117" s="22" t="str">
        <f t="shared" si="152"/>
        <v/>
      </c>
      <c r="DE117" s="22" t="str">
        <f t="shared" si="153"/>
        <v/>
      </c>
      <c r="DF117" s="22" t="str">
        <f t="shared" si="154"/>
        <v/>
      </c>
      <c r="DG117" s="22" t="str">
        <f t="shared" si="155"/>
        <v/>
      </c>
      <c r="DH117" s="22" t="str">
        <f t="shared" si="156"/>
        <v/>
      </c>
      <c r="DI117" s="22" t="str">
        <f t="shared" si="157"/>
        <v/>
      </c>
      <c r="DJ117" s="22" t="str">
        <f t="shared" si="158"/>
        <v/>
      </c>
      <c r="DK117" s="22" t="str">
        <f t="shared" si="159"/>
        <v/>
      </c>
      <c r="DL117" s="22" t="str">
        <f t="shared" si="160"/>
        <v/>
      </c>
      <c r="DM117" s="22" t="str">
        <f t="shared" si="161"/>
        <v/>
      </c>
      <c r="DN117" s="22" t="str">
        <f t="shared" si="162"/>
        <v/>
      </c>
      <c r="DO117" s="22" t="str">
        <f t="shared" si="163"/>
        <v/>
      </c>
      <c r="DP117" s="22" t="str">
        <f t="shared" si="164"/>
        <v/>
      </c>
      <c r="DQ117" s="22" t="str">
        <f t="shared" si="165"/>
        <v/>
      </c>
      <c r="DR117" s="22" t="str">
        <f t="shared" si="166"/>
        <v/>
      </c>
      <c r="DS117" s="22" t="str">
        <f t="shared" si="167"/>
        <v/>
      </c>
      <c r="DT117" s="22" t="str">
        <f t="shared" si="168"/>
        <v/>
      </c>
      <c r="DU117" s="22" t="str">
        <f t="shared" si="169"/>
        <v/>
      </c>
      <c r="DV117" s="22" t="str">
        <f t="shared" si="170"/>
        <v/>
      </c>
      <c r="DW117" s="22" t="str">
        <f t="shared" si="171"/>
        <v/>
      </c>
      <c r="DX117" s="22" t="str">
        <f t="shared" si="172"/>
        <v/>
      </c>
      <c r="DY117" s="22" t="str">
        <f t="shared" si="173"/>
        <v/>
      </c>
      <c r="DZ117" s="22" t="str">
        <f t="shared" si="174"/>
        <v/>
      </c>
      <c r="EA117" s="22" t="str">
        <f t="shared" si="175"/>
        <v/>
      </c>
      <c r="EB117" s="22" t="str">
        <f t="shared" si="176"/>
        <v/>
      </c>
      <c r="EC117" s="22" t="str">
        <f t="shared" si="177"/>
        <v/>
      </c>
      <c r="ED117" s="22" t="str">
        <f t="shared" si="178"/>
        <v/>
      </c>
      <c r="EE117" s="22" t="str">
        <f t="shared" si="179"/>
        <v/>
      </c>
    </row>
    <row r="118" spans="1:135" ht="11.25" customHeight="1">
      <c r="A118" s="40" t="s">
        <v>145</v>
      </c>
      <c r="B118" s="40" t="s">
        <v>72</v>
      </c>
      <c r="C118" s="86" t="s">
        <v>469</v>
      </c>
      <c r="D118" s="86" t="s">
        <v>50</v>
      </c>
      <c r="E118" s="87">
        <v>1</v>
      </c>
      <c r="F118" s="88" t="s">
        <v>298</v>
      </c>
      <c r="G118" s="89">
        <v>34597</v>
      </c>
      <c r="H118" s="89">
        <v>34599</v>
      </c>
      <c r="I118" s="42"/>
      <c r="J118" s="42"/>
      <c r="K118" s="42"/>
      <c r="L118" s="41">
        <v>1</v>
      </c>
      <c r="M118" s="42"/>
      <c r="N118" s="52" t="s">
        <v>299</v>
      </c>
      <c r="O118" s="20">
        <f t="shared" si="90"/>
        <v>2</v>
      </c>
      <c r="P118" s="20">
        <f t="shared" si="91"/>
        <v>9</v>
      </c>
      <c r="Q118" s="20">
        <f t="shared" si="92"/>
        <v>1994</v>
      </c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DC118" s="22" t="str">
        <f t="shared" si="151"/>
        <v/>
      </c>
      <c r="DD118" s="22" t="str">
        <f t="shared" si="152"/>
        <v/>
      </c>
      <c r="DE118" s="22" t="str">
        <f t="shared" si="153"/>
        <v/>
      </c>
      <c r="DF118" s="22" t="str">
        <f t="shared" si="154"/>
        <v/>
      </c>
      <c r="DG118" s="22" t="str">
        <f t="shared" si="155"/>
        <v/>
      </c>
      <c r="DH118" s="22" t="str">
        <f t="shared" si="156"/>
        <v/>
      </c>
      <c r="DI118" s="22" t="str">
        <f t="shared" si="157"/>
        <v/>
      </c>
      <c r="DJ118" s="22" t="str">
        <f t="shared" si="158"/>
        <v/>
      </c>
      <c r="DK118" s="22" t="str">
        <f t="shared" si="159"/>
        <v/>
      </c>
      <c r="DL118" s="22" t="str">
        <f t="shared" si="160"/>
        <v/>
      </c>
      <c r="DM118" s="22" t="str">
        <f t="shared" si="161"/>
        <v/>
      </c>
      <c r="DN118" s="22" t="str">
        <f t="shared" si="162"/>
        <v/>
      </c>
      <c r="DO118" s="22" t="str">
        <f t="shared" si="163"/>
        <v/>
      </c>
      <c r="DP118" s="22" t="str">
        <f t="shared" si="164"/>
        <v/>
      </c>
      <c r="DQ118" s="22" t="str">
        <f t="shared" si="165"/>
        <v/>
      </c>
      <c r="DR118" s="22" t="str">
        <f t="shared" si="166"/>
        <v/>
      </c>
      <c r="DS118" s="22" t="str">
        <f t="shared" si="167"/>
        <v/>
      </c>
      <c r="DT118" s="22" t="str">
        <f t="shared" si="168"/>
        <v/>
      </c>
      <c r="DU118" s="22" t="str">
        <f t="shared" si="169"/>
        <v/>
      </c>
      <c r="DV118" s="22" t="str">
        <f t="shared" si="170"/>
        <v/>
      </c>
      <c r="DW118" s="22" t="str">
        <f t="shared" si="171"/>
        <v/>
      </c>
      <c r="DX118" s="22" t="str">
        <f t="shared" si="172"/>
        <v/>
      </c>
      <c r="DY118" s="22" t="str">
        <f t="shared" si="173"/>
        <v/>
      </c>
      <c r="DZ118" s="22" t="str">
        <f t="shared" si="174"/>
        <v/>
      </c>
      <c r="EA118" s="22" t="str">
        <f t="shared" si="175"/>
        <v/>
      </c>
      <c r="EB118" s="22" t="str">
        <f t="shared" si="176"/>
        <v/>
      </c>
      <c r="EC118" s="22" t="str">
        <f t="shared" si="177"/>
        <v/>
      </c>
      <c r="ED118" s="22" t="str">
        <f t="shared" si="178"/>
        <v/>
      </c>
      <c r="EE118" s="22" t="str">
        <f t="shared" si="179"/>
        <v/>
      </c>
    </row>
    <row r="119" spans="1:135" ht="11.25" customHeight="1">
      <c r="A119" s="40" t="s">
        <v>145</v>
      </c>
      <c r="B119" s="40" t="s">
        <v>72</v>
      </c>
      <c r="C119" s="86" t="s">
        <v>392</v>
      </c>
      <c r="D119" s="86" t="s">
        <v>50</v>
      </c>
      <c r="E119" s="87">
        <v>1</v>
      </c>
      <c r="F119" s="88" t="s">
        <v>147</v>
      </c>
      <c r="G119" s="89">
        <v>34598</v>
      </c>
      <c r="H119" s="89">
        <v>34599</v>
      </c>
      <c r="I119" s="42"/>
      <c r="J119" s="42"/>
      <c r="K119" s="42"/>
      <c r="L119" s="41">
        <v>1</v>
      </c>
      <c r="M119" s="42"/>
      <c r="N119" s="52" t="s">
        <v>300</v>
      </c>
      <c r="O119" s="20">
        <f t="shared" si="90"/>
        <v>3</v>
      </c>
      <c r="P119" s="20">
        <f t="shared" si="91"/>
        <v>9</v>
      </c>
      <c r="Q119" s="20">
        <f t="shared" si="92"/>
        <v>1994</v>
      </c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DC119" s="22" t="str">
        <f t="shared" si="151"/>
        <v/>
      </c>
      <c r="DD119" s="22" t="str">
        <f t="shared" si="152"/>
        <v/>
      </c>
      <c r="DE119" s="22" t="str">
        <f t="shared" si="153"/>
        <v/>
      </c>
      <c r="DF119" s="22" t="str">
        <f t="shared" si="154"/>
        <v/>
      </c>
      <c r="DG119" s="22" t="str">
        <f t="shared" si="155"/>
        <v/>
      </c>
      <c r="DH119" s="22" t="str">
        <f t="shared" si="156"/>
        <v/>
      </c>
      <c r="DI119" s="22" t="str">
        <f t="shared" si="157"/>
        <v/>
      </c>
      <c r="DJ119" s="22" t="str">
        <f t="shared" si="158"/>
        <v/>
      </c>
      <c r="DK119" s="22" t="str">
        <f t="shared" si="159"/>
        <v/>
      </c>
      <c r="DL119" s="22" t="str">
        <f t="shared" si="160"/>
        <v/>
      </c>
      <c r="DM119" s="22" t="str">
        <f t="shared" si="161"/>
        <v/>
      </c>
      <c r="DN119" s="22" t="str">
        <f t="shared" si="162"/>
        <v/>
      </c>
      <c r="DO119" s="22" t="str">
        <f t="shared" si="163"/>
        <v/>
      </c>
      <c r="DP119" s="22" t="str">
        <f t="shared" si="164"/>
        <v/>
      </c>
      <c r="DQ119" s="22" t="str">
        <f t="shared" si="165"/>
        <v/>
      </c>
      <c r="DR119" s="22" t="str">
        <f t="shared" si="166"/>
        <v/>
      </c>
      <c r="DS119" s="22" t="str">
        <f t="shared" si="167"/>
        <v/>
      </c>
      <c r="DT119" s="22" t="str">
        <f t="shared" si="168"/>
        <v/>
      </c>
      <c r="DU119" s="22" t="str">
        <f t="shared" si="169"/>
        <v/>
      </c>
      <c r="DV119" s="22" t="str">
        <f t="shared" si="170"/>
        <v/>
      </c>
      <c r="DW119" s="22" t="str">
        <f t="shared" si="171"/>
        <v/>
      </c>
      <c r="DX119" s="22" t="str">
        <f t="shared" si="172"/>
        <v/>
      </c>
      <c r="DY119" s="22" t="str">
        <f t="shared" si="173"/>
        <v/>
      </c>
      <c r="DZ119" s="22" t="str">
        <f t="shared" si="174"/>
        <v/>
      </c>
      <c r="EA119" s="22" t="str">
        <f t="shared" si="175"/>
        <v/>
      </c>
      <c r="EB119" s="22" t="str">
        <f t="shared" si="176"/>
        <v/>
      </c>
      <c r="EC119" s="22" t="str">
        <f t="shared" si="177"/>
        <v/>
      </c>
      <c r="ED119" s="22" t="str">
        <f t="shared" si="178"/>
        <v/>
      </c>
      <c r="EE119" s="22" t="str">
        <f t="shared" si="179"/>
        <v/>
      </c>
    </row>
    <row r="120" spans="1:135" ht="11.25" customHeight="1">
      <c r="A120" s="40" t="s">
        <v>145</v>
      </c>
      <c r="B120" s="40" t="s">
        <v>81</v>
      </c>
      <c r="C120" s="86" t="s">
        <v>301</v>
      </c>
      <c r="D120" s="86" t="s">
        <v>135</v>
      </c>
      <c r="E120" s="87">
        <v>1</v>
      </c>
      <c r="F120" s="88" t="s">
        <v>147</v>
      </c>
      <c r="G120" s="89">
        <v>34598</v>
      </c>
      <c r="H120" s="89">
        <v>34601</v>
      </c>
      <c r="I120" s="42"/>
      <c r="J120" s="42"/>
      <c r="K120" s="42"/>
      <c r="L120" s="41">
        <v>1</v>
      </c>
      <c r="M120" s="42"/>
      <c r="N120" s="52" t="s">
        <v>302</v>
      </c>
      <c r="O120" s="20">
        <f t="shared" si="90"/>
        <v>3</v>
      </c>
      <c r="P120" s="20">
        <f t="shared" si="91"/>
        <v>9</v>
      </c>
      <c r="Q120" s="20">
        <f t="shared" si="92"/>
        <v>1994</v>
      </c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DC120" s="22" t="str">
        <f t="shared" si="151"/>
        <v/>
      </c>
      <c r="DD120" s="22" t="str">
        <f t="shared" si="152"/>
        <v/>
      </c>
      <c r="DE120" s="22" t="str">
        <f t="shared" si="153"/>
        <v/>
      </c>
      <c r="DF120" s="22" t="str">
        <f t="shared" si="154"/>
        <v/>
      </c>
      <c r="DG120" s="22" t="str">
        <f t="shared" si="155"/>
        <v/>
      </c>
      <c r="DH120" s="22" t="str">
        <f t="shared" si="156"/>
        <v/>
      </c>
      <c r="DI120" s="22" t="str">
        <f t="shared" si="157"/>
        <v/>
      </c>
      <c r="DJ120" s="22" t="str">
        <f t="shared" si="158"/>
        <v/>
      </c>
      <c r="DK120" s="22" t="str">
        <f t="shared" si="159"/>
        <v/>
      </c>
      <c r="DL120" s="22" t="str">
        <f t="shared" si="160"/>
        <v/>
      </c>
      <c r="DM120" s="22" t="str">
        <f t="shared" si="161"/>
        <v/>
      </c>
      <c r="DN120" s="22" t="str">
        <f t="shared" si="162"/>
        <v/>
      </c>
      <c r="DO120" s="22" t="str">
        <f t="shared" si="163"/>
        <v/>
      </c>
      <c r="DP120" s="22" t="str">
        <f t="shared" si="164"/>
        <v/>
      </c>
      <c r="DQ120" s="22" t="str">
        <f t="shared" si="165"/>
        <v/>
      </c>
      <c r="DR120" s="22" t="str">
        <f t="shared" si="166"/>
        <v/>
      </c>
      <c r="DS120" s="22" t="str">
        <f t="shared" si="167"/>
        <v/>
      </c>
      <c r="DT120" s="22" t="str">
        <f t="shared" si="168"/>
        <v/>
      </c>
      <c r="DU120" s="22" t="str">
        <f t="shared" si="169"/>
        <v/>
      </c>
      <c r="DV120" s="22" t="str">
        <f t="shared" si="170"/>
        <v/>
      </c>
      <c r="DW120" s="22" t="str">
        <f t="shared" si="171"/>
        <v/>
      </c>
      <c r="DX120" s="22" t="str">
        <f t="shared" si="172"/>
        <v/>
      </c>
      <c r="DY120" s="22" t="str">
        <f t="shared" si="173"/>
        <v/>
      </c>
      <c r="DZ120" s="22" t="str">
        <f t="shared" si="174"/>
        <v/>
      </c>
      <c r="EA120" s="22" t="str">
        <f t="shared" si="175"/>
        <v/>
      </c>
      <c r="EB120" s="22" t="str">
        <f t="shared" si="176"/>
        <v/>
      </c>
      <c r="EC120" s="22" t="str">
        <f t="shared" si="177"/>
        <v/>
      </c>
      <c r="ED120" s="22" t="str">
        <f t="shared" si="178"/>
        <v/>
      </c>
      <c r="EE120" s="22" t="str">
        <f t="shared" si="179"/>
        <v/>
      </c>
    </row>
    <row r="121" spans="1:135" ht="11.25" customHeight="1">
      <c r="A121" s="40" t="s">
        <v>145</v>
      </c>
      <c r="B121" s="40" t="s">
        <v>72</v>
      </c>
      <c r="C121" s="86" t="s">
        <v>372</v>
      </c>
      <c r="D121" s="86" t="s">
        <v>50</v>
      </c>
      <c r="E121" s="87">
        <v>1</v>
      </c>
      <c r="F121" s="88" t="s">
        <v>147</v>
      </c>
      <c r="G121" s="89">
        <v>34633</v>
      </c>
      <c r="H121" s="89"/>
      <c r="I121" s="42"/>
      <c r="J121" s="42"/>
      <c r="K121" s="42"/>
      <c r="L121" s="41">
        <v>1</v>
      </c>
      <c r="M121" s="42"/>
      <c r="N121" s="52" t="s">
        <v>303</v>
      </c>
      <c r="O121" s="20">
        <f t="shared" si="90"/>
        <v>3</v>
      </c>
      <c r="P121" s="20">
        <f t="shared" si="91"/>
        <v>10</v>
      </c>
      <c r="Q121" s="20">
        <f t="shared" si="92"/>
        <v>1994</v>
      </c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DC121" s="22" t="str">
        <f t="shared" si="151"/>
        <v/>
      </c>
      <c r="DD121" s="22" t="str">
        <f t="shared" si="152"/>
        <v/>
      </c>
      <c r="DE121" s="22" t="str">
        <f t="shared" si="153"/>
        <v/>
      </c>
      <c r="DF121" s="22" t="str">
        <f t="shared" si="154"/>
        <v/>
      </c>
      <c r="DG121" s="22" t="str">
        <f t="shared" si="155"/>
        <v/>
      </c>
      <c r="DH121" s="22" t="str">
        <f t="shared" si="156"/>
        <v/>
      </c>
      <c r="DI121" s="22" t="str">
        <f t="shared" si="157"/>
        <v/>
      </c>
      <c r="DJ121" s="22" t="str">
        <f t="shared" si="158"/>
        <v/>
      </c>
      <c r="DK121" s="22" t="str">
        <f t="shared" si="159"/>
        <v/>
      </c>
      <c r="DL121" s="22" t="str">
        <f t="shared" si="160"/>
        <v/>
      </c>
      <c r="DM121" s="22" t="str">
        <f t="shared" si="161"/>
        <v/>
      </c>
      <c r="DN121" s="22" t="str">
        <f t="shared" si="162"/>
        <v/>
      </c>
      <c r="DO121" s="22" t="str">
        <f t="shared" si="163"/>
        <v/>
      </c>
      <c r="DP121" s="22" t="str">
        <f t="shared" si="164"/>
        <v/>
      </c>
      <c r="DQ121" s="22" t="str">
        <f t="shared" si="165"/>
        <v/>
      </c>
      <c r="DR121" s="22" t="str">
        <f t="shared" si="166"/>
        <v/>
      </c>
      <c r="DS121" s="22" t="str">
        <f t="shared" si="167"/>
        <v/>
      </c>
      <c r="DT121" s="22" t="str">
        <f t="shared" si="168"/>
        <v/>
      </c>
      <c r="DU121" s="22" t="str">
        <f t="shared" si="169"/>
        <v/>
      </c>
      <c r="DV121" s="22" t="str">
        <f t="shared" si="170"/>
        <v/>
      </c>
      <c r="DW121" s="22" t="str">
        <f t="shared" si="171"/>
        <v/>
      </c>
      <c r="DX121" s="22" t="str">
        <f t="shared" si="172"/>
        <v/>
      </c>
      <c r="DY121" s="22" t="str">
        <f t="shared" si="173"/>
        <v/>
      </c>
      <c r="DZ121" s="22" t="str">
        <f t="shared" si="174"/>
        <v/>
      </c>
      <c r="EA121" s="22" t="str">
        <f t="shared" si="175"/>
        <v/>
      </c>
      <c r="EB121" s="22" t="str">
        <f t="shared" si="176"/>
        <v/>
      </c>
      <c r="EC121" s="22" t="str">
        <f t="shared" si="177"/>
        <v/>
      </c>
      <c r="ED121" s="22" t="str">
        <f t="shared" si="178"/>
        <v/>
      </c>
      <c r="EE121" s="22" t="str">
        <f t="shared" si="179"/>
        <v/>
      </c>
    </row>
    <row r="122" spans="1:135" ht="11.25" customHeight="1">
      <c r="A122" s="40" t="s">
        <v>145</v>
      </c>
      <c r="B122" s="40" t="s">
        <v>72</v>
      </c>
      <c r="C122" s="91" t="s">
        <v>372</v>
      </c>
      <c r="D122" s="86" t="s">
        <v>50</v>
      </c>
      <c r="E122" s="87">
        <v>1</v>
      </c>
      <c r="F122" s="88" t="s">
        <v>161</v>
      </c>
      <c r="G122" s="89">
        <v>34877</v>
      </c>
      <c r="H122" s="89"/>
      <c r="I122" s="42"/>
      <c r="J122" s="42"/>
      <c r="K122" s="42"/>
      <c r="L122" s="41">
        <v>1</v>
      </c>
      <c r="M122" s="42"/>
      <c r="N122" s="52" t="s">
        <v>304</v>
      </c>
      <c r="O122" s="20">
        <f t="shared" si="90"/>
        <v>3</v>
      </c>
      <c r="P122" s="20">
        <f t="shared" si="91"/>
        <v>6</v>
      </c>
      <c r="Q122" s="20">
        <f t="shared" si="92"/>
        <v>1995</v>
      </c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DC122" s="22" t="str">
        <f t="shared" si="151"/>
        <v/>
      </c>
      <c r="DD122" s="22" t="str">
        <f t="shared" si="152"/>
        <v/>
      </c>
      <c r="DE122" s="22" t="str">
        <f t="shared" si="153"/>
        <v/>
      </c>
      <c r="DF122" s="22" t="str">
        <f t="shared" si="154"/>
        <v/>
      </c>
      <c r="DG122" s="22" t="str">
        <f t="shared" si="155"/>
        <v/>
      </c>
      <c r="DH122" s="22" t="str">
        <f t="shared" si="156"/>
        <v/>
      </c>
      <c r="DI122" s="22" t="str">
        <f t="shared" si="157"/>
        <v/>
      </c>
      <c r="DJ122" s="22" t="str">
        <f t="shared" si="158"/>
        <v/>
      </c>
      <c r="DK122" s="22" t="str">
        <f t="shared" si="159"/>
        <v/>
      </c>
      <c r="DL122" s="22" t="str">
        <f t="shared" si="160"/>
        <v/>
      </c>
      <c r="DM122" s="22" t="str">
        <f t="shared" si="161"/>
        <v/>
      </c>
      <c r="DN122" s="22" t="str">
        <f t="shared" si="162"/>
        <v/>
      </c>
      <c r="DO122" s="22" t="str">
        <f t="shared" si="163"/>
        <v/>
      </c>
      <c r="DP122" s="22" t="str">
        <f t="shared" si="164"/>
        <v/>
      </c>
      <c r="DQ122" s="22" t="str">
        <f t="shared" si="165"/>
        <v/>
      </c>
      <c r="DR122" s="22" t="str">
        <f t="shared" si="166"/>
        <v/>
      </c>
      <c r="DS122" s="22" t="str">
        <f t="shared" si="167"/>
        <v/>
      </c>
      <c r="DT122" s="22" t="str">
        <f t="shared" si="168"/>
        <v/>
      </c>
      <c r="DU122" s="22" t="str">
        <f t="shared" si="169"/>
        <v/>
      </c>
      <c r="DV122" s="22" t="str">
        <f t="shared" si="170"/>
        <v/>
      </c>
      <c r="DW122" s="22" t="str">
        <f t="shared" si="171"/>
        <v/>
      </c>
      <c r="DX122" s="22" t="str">
        <f t="shared" si="172"/>
        <v/>
      </c>
      <c r="DY122" s="22" t="str">
        <f t="shared" si="173"/>
        <v/>
      </c>
      <c r="DZ122" s="22" t="str">
        <f t="shared" si="174"/>
        <v/>
      </c>
      <c r="EA122" s="22" t="str">
        <f t="shared" si="175"/>
        <v/>
      </c>
      <c r="EB122" s="22" t="str">
        <f t="shared" si="176"/>
        <v/>
      </c>
      <c r="EC122" s="22" t="str">
        <f t="shared" si="177"/>
        <v/>
      </c>
      <c r="ED122" s="22" t="str">
        <f t="shared" si="178"/>
        <v/>
      </c>
      <c r="EE122" s="22" t="str">
        <f t="shared" si="179"/>
        <v/>
      </c>
    </row>
    <row r="123" spans="1:135" ht="11.25" customHeight="1">
      <c r="A123" s="40" t="s">
        <v>145</v>
      </c>
      <c r="B123" s="40" t="s">
        <v>75</v>
      </c>
      <c r="C123" s="86" t="s">
        <v>305</v>
      </c>
      <c r="D123" s="86"/>
      <c r="E123" s="87">
        <v>1</v>
      </c>
      <c r="F123" s="88" t="s">
        <v>147</v>
      </c>
      <c r="G123" s="89">
        <v>34940</v>
      </c>
      <c r="H123" s="89">
        <v>34941</v>
      </c>
      <c r="I123" s="42"/>
      <c r="J123" s="42"/>
      <c r="K123" s="42"/>
      <c r="L123" s="41">
        <v>1</v>
      </c>
      <c r="M123" s="42"/>
      <c r="N123" s="52" t="s">
        <v>306</v>
      </c>
      <c r="O123" s="20">
        <f t="shared" si="90"/>
        <v>3</v>
      </c>
      <c r="P123" s="20">
        <f t="shared" si="91"/>
        <v>8</v>
      </c>
      <c r="Q123" s="20">
        <f t="shared" si="92"/>
        <v>1995</v>
      </c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DC123" s="22" t="str">
        <f t="shared" si="151"/>
        <v/>
      </c>
      <c r="DD123" s="22" t="str">
        <f t="shared" si="152"/>
        <v/>
      </c>
      <c r="DE123" s="22" t="str">
        <f t="shared" si="153"/>
        <v/>
      </c>
      <c r="DF123" s="22" t="str">
        <f t="shared" si="154"/>
        <v/>
      </c>
      <c r="DG123" s="22" t="str">
        <f t="shared" si="155"/>
        <v/>
      </c>
      <c r="DH123" s="22" t="str">
        <f t="shared" si="156"/>
        <v/>
      </c>
      <c r="DI123" s="22" t="str">
        <f t="shared" si="157"/>
        <v/>
      </c>
      <c r="DJ123" s="22" t="str">
        <f t="shared" si="158"/>
        <v/>
      </c>
      <c r="DK123" s="22" t="str">
        <f t="shared" si="159"/>
        <v/>
      </c>
      <c r="DL123" s="22" t="str">
        <f t="shared" si="160"/>
        <v/>
      </c>
      <c r="DM123" s="22" t="str">
        <f t="shared" si="161"/>
        <v/>
      </c>
      <c r="DN123" s="22" t="str">
        <f t="shared" si="162"/>
        <v/>
      </c>
      <c r="DO123" s="22" t="str">
        <f t="shared" si="163"/>
        <v/>
      </c>
      <c r="DP123" s="22" t="str">
        <f t="shared" si="164"/>
        <v/>
      </c>
      <c r="DQ123" s="22" t="str">
        <f t="shared" si="165"/>
        <v/>
      </c>
      <c r="DR123" s="22" t="str">
        <f t="shared" si="166"/>
        <v/>
      </c>
      <c r="DS123" s="22" t="str">
        <f t="shared" si="167"/>
        <v/>
      </c>
      <c r="DT123" s="22" t="str">
        <f t="shared" si="168"/>
        <v/>
      </c>
      <c r="DU123" s="22" t="str">
        <f t="shared" si="169"/>
        <v/>
      </c>
      <c r="DV123" s="22" t="str">
        <f t="shared" si="170"/>
        <v/>
      </c>
      <c r="DW123" s="22" t="str">
        <f t="shared" si="171"/>
        <v/>
      </c>
      <c r="DX123" s="22" t="str">
        <f t="shared" si="172"/>
        <v/>
      </c>
      <c r="DY123" s="22" t="str">
        <f t="shared" si="173"/>
        <v/>
      </c>
      <c r="DZ123" s="22" t="str">
        <f t="shared" si="174"/>
        <v/>
      </c>
      <c r="EA123" s="22" t="str">
        <f t="shared" si="175"/>
        <v/>
      </c>
      <c r="EB123" s="22" t="str">
        <f t="shared" si="176"/>
        <v/>
      </c>
      <c r="EC123" s="22" t="str">
        <f t="shared" si="177"/>
        <v/>
      </c>
      <c r="ED123" s="22" t="str">
        <f t="shared" si="178"/>
        <v/>
      </c>
      <c r="EE123" s="22" t="str">
        <f t="shared" si="179"/>
        <v/>
      </c>
    </row>
    <row r="124" spans="1:135" ht="11.25" customHeight="1">
      <c r="A124" s="40" t="s">
        <v>145</v>
      </c>
      <c r="B124" s="40" t="s">
        <v>81</v>
      </c>
      <c r="C124" s="86" t="s">
        <v>262</v>
      </c>
      <c r="D124" s="86" t="s">
        <v>138</v>
      </c>
      <c r="E124" s="87">
        <v>1</v>
      </c>
      <c r="F124" s="88" t="s">
        <v>161</v>
      </c>
      <c r="G124" s="89">
        <v>34941</v>
      </c>
      <c r="H124" s="89"/>
      <c r="I124" s="42"/>
      <c r="J124" s="42"/>
      <c r="K124" s="42"/>
      <c r="L124" s="41">
        <v>1</v>
      </c>
      <c r="M124" s="42"/>
      <c r="N124" s="52" t="s">
        <v>307</v>
      </c>
      <c r="O124" s="20">
        <f t="shared" si="90"/>
        <v>3</v>
      </c>
      <c r="P124" s="20">
        <f t="shared" si="91"/>
        <v>8</v>
      </c>
      <c r="Q124" s="20">
        <f t="shared" si="92"/>
        <v>1995</v>
      </c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DC124" s="22" t="str">
        <f t="shared" ref="DC124:DC155" si="180">IF(Q306=1977,IF($E306=0,"",$E306),"")</f>
        <v/>
      </c>
      <c r="DD124" s="22" t="str">
        <f t="shared" ref="DD124:DD155" si="181">IF(Q306=1978,IF($E306=0,"",$E306),"")</f>
        <v/>
      </c>
      <c r="DE124" s="22" t="str">
        <f t="shared" ref="DE124:DE155" si="182">IF(Q306=1979,IF($E306=0,"",$E306),"")</f>
        <v/>
      </c>
      <c r="DF124" s="22" t="str">
        <f t="shared" ref="DF124:DF155" si="183">IF(Q306=1980,IF($E306=0,"",$E306),"")</f>
        <v/>
      </c>
      <c r="DG124" s="22" t="str">
        <f t="shared" ref="DG124:DG155" si="184">IF(Q306=1981,IF($E306=0,"",$E306),"")</f>
        <v/>
      </c>
      <c r="DH124" s="22" t="str">
        <f t="shared" ref="DH124:DH155" si="185">IF(Q306=1982,IF($E306=0,"",$E306),"")</f>
        <v/>
      </c>
      <c r="DI124" s="22" t="str">
        <f t="shared" ref="DI124:DI155" si="186">IF(Q306=1983,IF($E306=0,"",$E306),"")</f>
        <v/>
      </c>
      <c r="DJ124" s="22" t="str">
        <f t="shared" ref="DJ124:DJ155" si="187">IF(Q306=1984,IF($E306=0,"",$E306),"")</f>
        <v/>
      </c>
      <c r="DK124" s="22" t="str">
        <f t="shared" ref="DK124:DK155" si="188">IF(Q306=1985,IF($E306=0,"",$E306),"")</f>
        <v/>
      </c>
      <c r="DL124" s="22" t="str">
        <f t="shared" ref="DL124:DL155" si="189">IF(Q306=1986,IF($E306=0,"",$E306),"")</f>
        <v/>
      </c>
      <c r="DM124" s="22" t="str">
        <f t="shared" ref="DM124:DM155" si="190">IF(Q306=1987,IF($E306=0,"",$E306),"")</f>
        <v/>
      </c>
      <c r="DN124" s="22" t="str">
        <f t="shared" ref="DN124:DN155" si="191">IF(Q306=1988,IF($E306=0,"",$E306),"")</f>
        <v/>
      </c>
      <c r="DO124" s="22" t="str">
        <f t="shared" ref="DO124:DO155" si="192">IF(Q306=1989,IF($E306=0,"",$E306),"")</f>
        <v/>
      </c>
      <c r="DP124" s="22" t="str">
        <f t="shared" ref="DP124:DP155" si="193">IF(Q306=1990,IF($E306=0,"",$E306),"")</f>
        <v/>
      </c>
      <c r="DQ124" s="22" t="str">
        <f t="shared" ref="DQ124:DQ155" si="194">IF(Q306=1991,IF($E306=0,"",$E306),"")</f>
        <v/>
      </c>
      <c r="DR124" s="22" t="str">
        <f t="shared" ref="DR124:DR155" si="195">IF(Q306=1992,IF($E306=0,"",$E306),"")</f>
        <v/>
      </c>
      <c r="DS124" s="22" t="str">
        <f t="shared" ref="DS124:DS155" si="196">IF(Q306=1993,IF($E306=0,"",$E306),"")</f>
        <v/>
      </c>
      <c r="DT124" s="22" t="str">
        <f t="shared" ref="DT124:DT155" si="197">IF(Q306=1994,IF($E306=0,"",$E306),"")</f>
        <v/>
      </c>
      <c r="DU124" s="22" t="str">
        <f t="shared" ref="DU124:DU155" si="198">IF(Q306=1995,IF($E306=0,"",$E306),"")</f>
        <v/>
      </c>
      <c r="DV124" s="22" t="str">
        <f t="shared" ref="DV124:DV155" si="199">IF(Q306=1996,IF($E306=0,"",$E306),"")</f>
        <v/>
      </c>
      <c r="DW124" s="22" t="str">
        <f t="shared" ref="DW124:DW155" si="200">IF(Q306=1997,IF($E306=0,"",$E306),"")</f>
        <v/>
      </c>
      <c r="DX124" s="22" t="str">
        <f t="shared" ref="DX124:DX155" si="201">IF(Q306=1998,IF($E306=0,"",$E306),"")</f>
        <v/>
      </c>
      <c r="DY124" s="22" t="str">
        <f t="shared" ref="DY124:DY155" si="202">IF(Q306=1999,IF($E306=0,"",$E306),"")</f>
        <v/>
      </c>
      <c r="DZ124" s="22" t="str">
        <f t="shared" ref="DZ124:DZ155" si="203">IF(Q306=2000,IF($E306=0,"",$E306),"")</f>
        <v/>
      </c>
      <c r="EA124" s="22" t="str">
        <f t="shared" ref="EA124:EA155" si="204">IF(Q306=2001,IF($E306=0,"",$E306),"")</f>
        <v/>
      </c>
      <c r="EB124" s="22" t="str">
        <f t="shared" ref="EB124:EB155" si="205">IF(Q306=2002,IF($E306=0,"",$E306),"")</f>
        <v/>
      </c>
      <c r="EC124" s="22" t="str">
        <f t="shared" ref="EC124:EC155" si="206">IF(Q306=2003,IF($E306=0,"",$E306),"")</f>
        <v/>
      </c>
      <c r="ED124" s="22" t="str">
        <f t="shared" ref="ED124:ED155" si="207">IF(Q306=2004,IF($E306=0,"",$E306),"")</f>
        <v/>
      </c>
      <c r="EE124" s="22" t="str">
        <f t="shared" ref="EE124:EE155" si="208">IF(Q306=2005,IF($E306=0,"",$E306),"")</f>
        <v/>
      </c>
    </row>
    <row r="125" spans="1:135" ht="11.25" customHeight="1">
      <c r="A125" s="40" t="s">
        <v>145</v>
      </c>
      <c r="B125" s="40" t="s">
        <v>81</v>
      </c>
      <c r="C125" s="86" t="s">
        <v>308</v>
      </c>
      <c r="D125" s="86" t="s">
        <v>135</v>
      </c>
      <c r="E125" s="87">
        <v>1</v>
      </c>
      <c r="F125" s="88" t="s">
        <v>147</v>
      </c>
      <c r="G125" s="89">
        <v>34942</v>
      </c>
      <c r="H125" s="89"/>
      <c r="I125" s="42"/>
      <c r="J125" s="42"/>
      <c r="K125" s="42"/>
      <c r="L125" s="41">
        <v>1</v>
      </c>
      <c r="M125" s="42"/>
      <c r="N125" s="52" t="s">
        <v>309</v>
      </c>
      <c r="O125" s="20">
        <f t="shared" si="90"/>
        <v>3</v>
      </c>
      <c r="P125" s="20">
        <f t="shared" si="91"/>
        <v>8</v>
      </c>
      <c r="Q125" s="20">
        <f t="shared" si="92"/>
        <v>1995</v>
      </c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DC125" s="22" t="str">
        <f t="shared" si="180"/>
        <v/>
      </c>
      <c r="DD125" s="22" t="str">
        <f t="shared" si="181"/>
        <v/>
      </c>
      <c r="DE125" s="22" t="str">
        <f t="shared" si="182"/>
        <v/>
      </c>
      <c r="DF125" s="22" t="str">
        <f t="shared" si="183"/>
        <v/>
      </c>
      <c r="DG125" s="22" t="str">
        <f t="shared" si="184"/>
        <v/>
      </c>
      <c r="DH125" s="22" t="str">
        <f t="shared" si="185"/>
        <v/>
      </c>
      <c r="DI125" s="22" t="str">
        <f t="shared" si="186"/>
        <v/>
      </c>
      <c r="DJ125" s="22" t="str">
        <f t="shared" si="187"/>
        <v/>
      </c>
      <c r="DK125" s="22" t="str">
        <f t="shared" si="188"/>
        <v/>
      </c>
      <c r="DL125" s="22" t="str">
        <f t="shared" si="189"/>
        <v/>
      </c>
      <c r="DM125" s="22" t="str">
        <f t="shared" si="190"/>
        <v/>
      </c>
      <c r="DN125" s="22" t="str">
        <f t="shared" si="191"/>
        <v/>
      </c>
      <c r="DO125" s="22" t="str">
        <f t="shared" si="192"/>
        <v/>
      </c>
      <c r="DP125" s="22" t="str">
        <f t="shared" si="193"/>
        <v/>
      </c>
      <c r="DQ125" s="22" t="str">
        <f t="shared" si="194"/>
        <v/>
      </c>
      <c r="DR125" s="22" t="str">
        <f t="shared" si="195"/>
        <v/>
      </c>
      <c r="DS125" s="22" t="str">
        <f t="shared" si="196"/>
        <v/>
      </c>
      <c r="DT125" s="22" t="str">
        <f t="shared" si="197"/>
        <v/>
      </c>
      <c r="DU125" s="22" t="str">
        <f t="shared" si="198"/>
        <v/>
      </c>
      <c r="DV125" s="22" t="str">
        <f t="shared" si="199"/>
        <v/>
      </c>
      <c r="DW125" s="22" t="str">
        <f t="shared" si="200"/>
        <v/>
      </c>
      <c r="DX125" s="22" t="str">
        <f t="shared" si="201"/>
        <v/>
      </c>
      <c r="DY125" s="22" t="str">
        <f t="shared" si="202"/>
        <v/>
      </c>
      <c r="DZ125" s="22" t="str">
        <f t="shared" si="203"/>
        <v/>
      </c>
      <c r="EA125" s="22" t="str">
        <f t="shared" si="204"/>
        <v/>
      </c>
      <c r="EB125" s="22" t="str">
        <f t="shared" si="205"/>
        <v/>
      </c>
      <c r="EC125" s="22" t="str">
        <f t="shared" si="206"/>
        <v/>
      </c>
      <c r="ED125" s="22" t="str">
        <f t="shared" si="207"/>
        <v/>
      </c>
      <c r="EE125" s="22" t="str">
        <f t="shared" si="208"/>
        <v/>
      </c>
    </row>
    <row r="126" spans="1:135" ht="11.25" customHeight="1">
      <c r="A126" s="40" t="s">
        <v>145</v>
      </c>
      <c r="B126" s="40" t="s">
        <v>72</v>
      </c>
      <c r="C126" s="86" t="s">
        <v>470</v>
      </c>
      <c r="D126" s="86" t="s">
        <v>50</v>
      </c>
      <c r="E126" s="87">
        <v>1</v>
      </c>
      <c r="F126" s="88" t="s">
        <v>147</v>
      </c>
      <c r="G126" s="89">
        <v>34944</v>
      </c>
      <c r="H126" s="89">
        <v>34945</v>
      </c>
      <c r="I126" s="42"/>
      <c r="J126" s="42"/>
      <c r="K126" s="42"/>
      <c r="L126" s="41">
        <v>1</v>
      </c>
      <c r="M126" s="42"/>
      <c r="N126" s="52" t="s">
        <v>310</v>
      </c>
      <c r="O126" s="20">
        <f t="shared" si="90"/>
        <v>1</v>
      </c>
      <c r="P126" s="20">
        <f t="shared" si="91"/>
        <v>9</v>
      </c>
      <c r="Q126" s="20">
        <f t="shared" si="92"/>
        <v>1995</v>
      </c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DC126" s="22" t="str">
        <f t="shared" si="180"/>
        <v/>
      </c>
      <c r="DD126" s="22" t="str">
        <f t="shared" si="181"/>
        <v/>
      </c>
      <c r="DE126" s="22" t="str">
        <f t="shared" si="182"/>
        <v/>
      </c>
      <c r="DF126" s="22" t="str">
        <f t="shared" si="183"/>
        <v/>
      </c>
      <c r="DG126" s="22" t="str">
        <f t="shared" si="184"/>
        <v/>
      </c>
      <c r="DH126" s="22" t="str">
        <f t="shared" si="185"/>
        <v/>
      </c>
      <c r="DI126" s="22" t="str">
        <f t="shared" si="186"/>
        <v/>
      </c>
      <c r="DJ126" s="22" t="str">
        <f t="shared" si="187"/>
        <v/>
      </c>
      <c r="DK126" s="22" t="str">
        <f t="shared" si="188"/>
        <v/>
      </c>
      <c r="DL126" s="22" t="str">
        <f t="shared" si="189"/>
        <v/>
      </c>
      <c r="DM126" s="22" t="str">
        <f t="shared" si="190"/>
        <v/>
      </c>
      <c r="DN126" s="22" t="str">
        <f t="shared" si="191"/>
        <v/>
      </c>
      <c r="DO126" s="22" t="str">
        <f t="shared" si="192"/>
        <v/>
      </c>
      <c r="DP126" s="22" t="str">
        <f t="shared" si="193"/>
        <v/>
      </c>
      <c r="DQ126" s="22" t="str">
        <f t="shared" si="194"/>
        <v/>
      </c>
      <c r="DR126" s="22" t="str">
        <f t="shared" si="195"/>
        <v/>
      </c>
      <c r="DS126" s="22" t="str">
        <f t="shared" si="196"/>
        <v/>
      </c>
      <c r="DT126" s="22" t="str">
        <f t="shared" si="197"/>
        <v/>
      </c>
      <c r="DU126" s="22" t="str">
        <f t="shared" si="198"/>
        <v/>
      </c>
      <c r="DV126" s="22" t="str">
        <f t="shared" si="199"/>
        <v/>
      </c>
      <c r="DW126" s="22" t="str">
        <f t="shared" si="200"/>
        <v/>
      </c>
      <c r="DX126" s="22" t="str">
        <f t="shared" si="201"/>
        <v/>
      </c>
      <c r="DY126" s="22" t="str">
        <f t="shared" si="202"/>
        <v/>
      </c>
      <c r="DZ126" s="22" t="str">
        <f t="shared" si="203"/>
        <v/>
      </c>
      <c r="EA126" s="22" t="str">
        <f t="shared" si="204"/>
        <v/>
      </c>
      <c r="EB126" s="22" t="str">
        <f t="shared" si="205"/>
        <v/>
      </c>
      <c r="EC126" s="22" t="str">
        <f t="shared" si="206"/>
        <v/>
      </c>
      <c r="ED126" s="22" t="str">
        <f t="shared" si="207"/>
        <v/>
      </c>
      <c r="EE126" s="22" t="str">
        <f t="shared" si="208"/>
        <v/>
      </c>
    </row>
    <row r="127" spans="1:135" ht="11.25" customHeight="1">
      <c r="A127" s="40" t="s">
        <v>145</v>
      </c>
      <c r="B127" s="40" t="s">
        <v>78</v>
      </c>
      <c r="C127" s="86" t="s">
        <v>483</v>
      </c>
      <c r="D127" s="86" t="s">
        <v>255</v>
      </c>
      <c r="E127" s="87">
        <v>1</v>
      </c>
      <c r="F127" s="88" t="s">
        <v>147</v>
      </c>
      <c r="G127" s="89">
        <v>34955</v>
      </c>
      <c r="H127" s="89"/>
      <c r="I127" s="42"/>
      <c r="J127" s="42"/>
      <c r="K127" s="42"/>
      <c r="L127" s="41">
        <v>1</v>
      </c>
      <c r="M127" s="42"/>
      <c r="N127" s="52" t="s">
        <v>311</v>
      </c>
      <c r="O127" s="20">
        <f t="shared" si="90"/>
        <v>2</v>
      </c>
      <c r="P127" s="20">
        <f t="shared" si="91"/>
        <v>9</v>
      </c>
      <c r="Q127" s="20">
        <f t="shared" si="92"/>
        <v>1995</v>
      </c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DC127" s="22" t="str">
        <f t="shared" si="180"/>
        <v/>
      </c>
      <c r="DD127" s="22" t="str">
        <f t="shared" si="181"/>
        <v/>
      </c>
      <c r="DE127" s="22" t="str">
        <f t="shared" si="182"/>
        <v/>
      </c>
      <c r="DF127" s="22" t="str">
        <f t="shared" si="183"/>
        <v/>
      </c>
      <c r="DG127" s="22" t="str">
        <f t="shared" si="184"/>
        <v/>
      </c>
      <c r="DH127" s="22" t="str">
        <f t="shared" si="185"/>
        <v/>
      </c>
      <c r="DI127" s="22" t="str">
        <f t="shared" si="186"/>
        <v/>
      </c>
      <c r="DJ127" s="22" t="str">
        <f t="shared" si="187"/>
        <v/>
      </c>
      <c r="DK127" s="22" t="str">
        <f t="shared" si="188"/>
        <v/>
      </c>
      <c r="DL127" s="22" t="str">
        <f t="shared" si="189"/>
        <v/>
      </c>
      <c r="DM127" s="22" t="str">
        <f t="shared" si="190"/>
        <v/>
      </c>
      <c r="DN127" s="22" t="str">
        <f t="shared" si="191"/>
        <v/>
      </c>
      <c r="DO127" s="22" t="str">
        <f t="shared" si="192"/>
        <v/>
      </c>
      <c r="DP127" s="22" t="str">
        <f t="shared" si="193"/>
        <v/>
      </c>
      <c r="DQ127" s="22" t="str">
        <f t="shared" si="194"/>
        <v/>
      </c>
      <c r="DR127" s="22" t="str">
        <f t="shared" si="195"/>
        <v/>
      </c>
      <c r="DS127" s="22" t="str">
        <f t="shared" si="196"/>
        <v/>
      </c>
      <c r="DT127" s="22" t="str">
        <f t="shared" si="197"/>
        <v/>
      </c>
      <c r="DU127" s="22" t="str">
        <f t="shared" si="198"/>
        <v/>
      </c>
      <c r="DV127" s="22" t="str">
        <f t="shared" si="199"/>
        <v/>
      </c>
      <c r="DW127" s="22" t="str">
        <f t="shared" si="200"/>
        <v/>
      </c>
      <c r="DX127" s="22" t="str">
        <f t="shared" si="201"/>
        <v/>
      </c>
      <c r="DY127" s="22" t="str">
        <f t="shared" si="202"/>
        <v/>
      </c>
      <c r="DZ127" s="22" t="str">
        <f t="shared" si="203"/>
        <v/>
      </c>
      <c r="EA127" s="22" t="str">
        <f t="shared" si="204"/>
        <v/>
      </c>
      <c r="EB127" s="22" t="str">
        <f t="shared" si="205"/>
        <v/>
      </c>
      <c r="EC127" s="22" t="str">
        <f t="shared" si="206"/>
        <v/>
      </c>
      <c r="ED127" s="22" t="str">
        <f t="shared" si="207"/>
        <v/>
      </c>
      <c r="EE127" s="22" t="str">
        <f t="shared" si="208"/>
        <v/>
      </c>
    </row>
    <row r="128" spans="1:135" ht="11.25" customHeight="1">
      <c r="A128" s="40" t="s">
        <v>145</v>
      </c>
      <c r="B128" s="40" t="s">
        <v>72</v>
      </c>
      <c r="C128" s="86" t="s">
        <v>471</v>
      </c>
      <c r="D128" s="86" t="s">
        <v>50</v>
      </c>
      <c r="E128" s="87">
        <v>1</v>
      </c>
      <c r="F128" s="88" t="s">
        <v>147</v>
      </c>
      <c r="G128" s="89">
        <v>34956</v>
      </c>
      <c r="H128" s="89"/>
      <c r="I128" s="42"/>
      <c r="J128" s="42"/>
      <c r="K128" s="42"/>
      <c r="L128" s="41">
        <v>1</v>
      </c>
      <c r="M128" s="42"/>
      <c r="N128" s="52" t="s">
        <v>312</v>
      </c>
      <c r="O128" s="20">
        <f t="shared" si="90"/>
        <v>2</v>
      </c>
      <c r="P128" s="20">
        <f t="shared" si="91"/>
        <v>9</v>
      </c>
      <c r="Q128" s="20">
        <f t="shared" si="92"/>
        <v>1995</v>
      </c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DC128" s="22" t="str">
        <f t="shared" si="180"/>
        <v/>
      </c>
      <c r="DD128" s="22" t="str">
        <f t="shared" si="181"/>
        <v/>
      </c>
      <c r="DE128" s="22" t="str">
        <f t="shared" si="182"/>
        <v/>
      </c>
      <c r="DF128" s="22" t="str">
        <f t="shared" si="183"/>
        <v/>
      </c>
      <c r="DG128" s="22" t="str">
        <f t="shared" si="184"/>
        <v/>
      </c>
      <c r="DH128" s="22" t="str">
        <f t="shared" si="185"/>
        <v/>
      </c>
      <c r="DI128" s="22" t="str">
        <f t="shared" si="186"/>
        <v/>
      </c>
      <c r="DJ128" s="22" t="str">
        <f t="shared" si="187"/>
        <v/>
      </c>
      <c r="DK128" s="22" t="str">
        <f t="shared" si="188"/>
        <v/>
      </c>
      <c r="DL128" s="22" t="str">
        <f t="shared" si="189"/>
        <v/>
      </c>
      <c r="DM128" s="22" t="str">
        <f t="shared" si="190"/>
        <v/>
      </c>
      <c r="DN128" s="22" t="str">
        <f t="shared" si="191"/>
        <v/>
      </c>
      <c r="DO128" s="22" t="str">
        <f t="shared" si="192"/>
        <v/>
      </c>
      <c r="DP128" s="22" t="str">
        <f t="shared" si="193"/>
        <v/>
      </c>
      <c r="DQ128" s="22" t="str">
        <f t="shared" si="194"/>
        <v/>
      </c>
      <c r="DR128" s="22" t="str">
        <f t="shared" si="195"/>
        <v/>
      </c>
      <c r="DS128" s="22" t="str">
        <f t="shared" si="196"/>
        <v/>
      </c>
      <c r="DT128" s="22" t="str">
        <f t="shared" si="197"/>
        <v/>
      </c>
      <c r="DU128" s="22" t="str">
        <f t="shared" si="198"/>
        <v/>
      </c>
      <c r="DV128" s="22" t="str">
        <f t="shared" si="199"/>
        <v/>
      </c>
      <c r="DW128" s="22" t="str">
        <f t="shared" si="200"/>
        <v/>
      </c>
      <c r="DX128" s="22" t="str">
        <f t="shared" si="201"/>
        <v/>
      </c>
      <c r="DY128" s="22" t="str">
        <f t="shared" si="202"/>
        <v/>
      </c>
      <c r="DZ128" s="22" t="str">
        <f t="shared" si="203"/>
        <v/>
      </c>
      <c r="EA128" s="22" t="str">
        <f t="shared" si="204"/>
        <v/>
      </c>
      <c r="EB128" s="22" t="str">
        <f t="shared" si="205"/>
        <v/>
      </c>
      <c r="EC128" s="22" t="str">
        <f t="shared" si="206"/>
        <v/>
      </c>
      <c r="ED128" s="22" t="str">
        <f t="shared" si="207"/>
        <v/>
      </c>
      <c r="EE128" s="22" t="str">
        <f t="shared" si="208"/>
        <v/>
      </c>
    </row>
    <row r="129" spans="1:135" ht="11.25" customHeight="1">
      <c r="A129" s="40" t="s">
        <v>145</v>
      </c>
      <c r="B129" s="40" t="s">
        <v>78</v>
      </c>
      <c r="C129" s="86" t="s">
        <v>425</v>
      </c>
      <c r="D129" s="86" t="s">
        <v>135</v>
      </c>
      <c r="E129" s="87">
        <v>1</v>
      </c>
      <c r="F129" s="88" t="s">
        <v>161</v>
      </c>
      <c r="G129" s="89">
        <v>34956</v>
      </c>
      <c r="H129" s="89"/>
      <c r="I129" s="42"/>
      <c r="J129" s="42"/>
      <c r="K129" s="42"/>
      <c r="L129" s="41">
        <v>1</v>
      </c>
      <c r="M129" s="42"/>
      <c r="N129" s="52" t="s">
        <v>313</v>
      </c>
      <c r="O129" s="20">
        <f t="shared" si="90"/>
        <v>2</v>
      </c>
      <c r="P129" s="20">
        <f t="shared" si="91"/>
        <v>9</v>
      </c>
      <c r="Q129" s="20">
        <f t="shared" si="92"/>
        <v>1995</v>
      </c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DC129" s="22" t="str">
        <f t="shared" si="180"/>
        <v/>
      </c>
      <c r="DD129" s="22" t="str">
        <f t="shared" si="181"/>
        <v/>
      </c>
      <c r="DE129" s="22" t="str">
        <f t="shared" si="182"/>
        <v/>
      </c>
      <c r="DF129" s="22" t="str">
        <f t="shared" si="183"/>
        <v/>
      </c>
      <c r="DG129" s="22" t="str">
        <f t="shared" si="184"/>
        <v/>
      </c>
      <c r="DH129" s="22" t="str">
        <f t="shared" si="185"/>
        <v/>
      </c>
      <c r="DI129" s="22" t="str">
        <f t="shared" si="186"/>
        <v/>
      </c>
      <c r="DJ129" s="22" t="str">
        <f t="shared" si="187"/>
        <v/>
      </c>
      <c r="DK129" s="22" t="str">
        <f t="shared" si="188"/>
        <v/>
      </c>
      <c r="DL129" s="22" t="str">
        <f t="shared" si="189"/>
        <v/>
      </c>
      <c r="DM129" s="22" t="str">
        <f t="shared" si="190"/>
        <v/>
      </c>
      <c r="DN129" s="22" t="str">
        <f t="shared" si="191"/>
        <v/>
      </c>
      <c r="DO129" s="22" t="str">
        <f t="shared" si="192"/>
        <v/>
      </c>
      <c r="DP129" s="22" t="str">
        <f t="shared" si="193"/>
        <v/>
      </c>
      <c r="DQ129" s="22" t="str">
        <f t="shared" si="194"/>
        <v/>
      </c>
      <c r="DR129" s="22" t="str">
        <f t="shared" si="195"/>
        <v/>
      </c>
      <c r="DS129" s="22" t="str">
        <f t="shared" si="196"/>
        <v/>
      </c>
      <c r="DT129" s="22" t="str">
        <f t="shared" si="197"/>
        <v/>
      </c>
      <c r="DU129" s="22" t="str">
        <f t="shared" si="198"/>
        <v/>
      </c>
      <c r="DV129" s="22" t="str">
        <f t="shared" si="199"/>
        <v/>
      </c>
      <c r="DW129" s="22" t="str">
        <f t="shared" si="200"/>
        <v/>
      </c>
      <c r="DX129" s="22" t="str">
        <f t="shared" si="201"/>
        <v/>
      </c>
      <c r="DY129" s="22" t="str">
        <f t="shared" si="202"/>
        <v/>
      </c>
      <c r="DZ129" s="22" t="str">
        <f t="shared" si="203"/>
        <v/>
      </c>
      <c r="EA129" s="22" t="str">
        <f t="shared" si="204"/>
        <v/>
      </c>
      <c r="EB129" s="22" t="str">
        <f t="shared" si="205"/>
        <v/>
      </c>
      <c r="EC129" s="22" t="str">
        <f t="shared" si="206"/>
        <v/>
      </c>
      <c r="ED129" s="22" t="str">
        <f t="shared" si="207"/>
        <v/>
      </c>
      <c r="EE129" s="22" t="str">
        <f t="shared" si="208"/>
        <v/>
      </c>
    </row>
    <row r="130" spans="1:135" ht="11.25" customHeight="1">
      <c r="A130" s="40" t="s">
        <v>145</v>
      </c>
      <c r="B130" s="40" t="s">
        <v>81</v>
      </c>
      <c r="C130" s="86" t="s">
        <v>472</v>
      </c>
      <c r="D130" s="86" t="s">
        <v>314</v>
      </c>
      <c r="E130" s="87">
        <v>1</v>
      </c>
      <c r="F130" s="88"/>
      <c r="G130" s="89">
        <v>35237</v>
      </c>
      <c r="H130" s="89"/>
      <c r="I130" s="42"/>
      <c r="J130" s="42"/>
      <c r="K130" s="42"/>
      <c r="L130" s="41">
        <v>1</v>
      </c>
      <c r="M130" s="42"/>
      <c r="N130" s="52" t="s">
        <v>315</v>
      </c>
      <c r="O130" s="20">
        <f t="shared" ref="O130:O193" si="209">IF(DAY(G130)&lt;=10,1,IF(DAY(G130)&gt;20,3,2))</f>
        <v>3</v>
      </c>
      <c r="P130" s="20">
        <f t="shared" ref="P130:P193" si="210">MONTH(G130)</f>
        <v>6</v>
      </c>
      <c r="Q130" s="20">
        <f t="shared" ref="Q130:Q193" si="211">YEAR(G130)</f>
        <v>1996</v>
      </c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DC130" s="22" t="str">
        <f t="shared" si="180"/>
        <v/>
      </c>
      <c r="DD130" s="22" t="str">
        <f t="shared" si="181"/>
        <v/>
      </c>
      <c r="DE130" s="22" t="str">
        <f t="shared" si="182"/>
        <v/>
      </c>
      <c r="DF130" s="22" t="str">
        <f t="shared" si="183"/>
        <v/>
      </c>
      <c r="DG130" s="22" t="str">
        <f t="shared" si="184"/>
        <v/>
      </c>
      <c r="DH130" s="22" t="str">
        <f t="shared" si="185"/>
        <v/>
      </c>
      <c r="DI130" s="22" t="str">
        <f t="shared" si="186"/>
        <v/>
      </c>
      <c r="DJ130" s="22" t="str">
        <f t="shared" si="187"/>
        <v/>
      </c>
      <c r="DK130" s="22" t="str">
        <f t="shared" si="188"/>
        <v/>
      </c>
      <c r="DL130" s="22" t="str">
        <f t="shared" si="189"/>
        <v/>
      </c>
      <c r="DM130" s="22" t="str">
        <f t="shared" si="190"/>
        <v/>
      </c>
      <c r="DN130" s="22" t="str">
        <f t="shared" si="191"/>
        <v/>
      </c>
      <c r="DO130" s="22" t="str">
        <f t="shared" si="192"/>
        <v/>
      </c>
      <c r="DP130" s="22" t="str">
        <f t="shared" si="193"/>
        <v/>
      </c>
      <c r="DQ130" s="22" t="str">
        <f t="shared" si="194"/>
        <v/>
      </c>
      <c r="DR130" s="22" t="str">
        <f t="shared" si="195"/>
        <v/>
      </c>
      <c r="DS130" s="22" t="str">
        <f t="shared" si="196"/>
        <v/>
      </c>
      <c r="DT130" s="22" t="str">
        <f t="shared" si="197"/>
        <v/>
      </c>
      <c r="DU130" s="22" t="str">
        <f t="shared" si="198"/>
        <v/>
      </c>
      <c r="DV130" s="22" t="str">
        <f t="shared" si="199"/>
        <v/>
      </c>
      <c r="DW130" s="22" t="str">
        <f t="shared" si="200"/>
        <v/>
      </c>
      <c r="DX130" s="22" t="str">
        <f t="shared" si="201"/>
        <v/>
      </c>
      <c r="DY130" s="22" t="str">
        <f t="shared" si="202"/>
        <v/>
      </c>
      <c r="DZ130" s="22" t="str">
        <f t="shared" si="203"/>
        <v/>
      </c>
      <c r="EA130" s="22" t="str">
        <f t="shared" si="204"/>
        <v/>
      </c>
      <c r="EB130" s="22" t="str">
        <f t="shared" si="205"/>
        <v/>
      </c>
      <c r="EC130" s="22" t="str">
        <f t="shared" si="206"/>
        <v/>
      </c>
      <c r="ED130" s="22" t="str">
        <f t="shared" si="207"/>
        <v/>
      </c>
      <c r="EE130" s="22" t="str">
        <f t="shared" si="208"/>
        <v/>
      </c>
    </row>
    <row r="131" spans="1:135" ht="11.25" customHeight="1">
      <c r="A131" s="40" t="s">
        <v>145</v>
      </c>
      <c r="B131" s="40" t="s">
        <v>72</v>
      </c>
      <c r="C131" s="86" t="s">
        <v>463</v>
      </c>
      <c r="D131" s="86" t="s">
        <v>50</v>
      </c>
      <c r="E131" s="87">
        <v>1</v>
      </c>
      <c r="F131" s="88" t="s">
        <v>141</v>
      </c>
      <c r="G131" s="89">
        <v>35316</v>
      </c>
      <c r="H131" s="89"/>
      <c r="I131" s="42"/>
      <c r="J131" s="42"/>
      <c r="K131" s="42"/>
      <c r="L131" s="41">
        <v>1</v>
      </c>
      <c r="M131" s="42"/>
      <c r="N131" s="52" t="s">
        <v>316</v>
      </c>
      <c r="O131" s="20">
        <f t="shared" si="209"/>
        <v>1</v>
      </c>
      <c r="P131" s="20">
        <f t="shared" si="210"/>
        <v>9</v>
      </c>
      <c r="Q131" s="20">
        <f t="shared" si="211"/>
        <v>1996</v>
      </c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DC131" s="22" t="str">
        <f t="shared" si="180"/>
        <v/>
      </c>
      <c r="DD131" s="22" t="str">
        <f t="shared" si="181"/>
        <v/>
      </c>
      <c r="DE131" s="22" t="str">
        <f t="shared" si="182"/>
        <v/>
      </c>
      <c r="DF131" s="22" t="str">
        <f t="shared" si="183"/>
        <v/>
      </c>
      <c r="DG131" s="22" t="str">
        <f t="shared" si="184"/>
        <v/>
      </c>
      <c r="DH131" s="22" t="str">
        <f t="shared" si="185"/>
        <v/>
      </c>
      <c r="DI131" s="22" t="str">
        <f t="shared" si="186"/>
        <v/>
      </c>
      <c r="DJ131" s="22" t="str">
        <f t="shared" si="187"/>
        <v/>
      </c>
      <c r="DK131" s="22" t="str">
        <f t="shared" si="188"/>
        <v/>
      </c>
      <c r="DL131" s="22" t="str">
        <f t="shared" si="189"/>
        <v/>
      </c>
      <c r="DM131" s="22" t="str">
        <f t="shared" si="190"/>
        <v/>
      </c>
      <c r="DN131" s="22" t="str">
        <f t="shared" si="191"/>
        <v/>
      </c>
      <c r="DO131" s="22" t="str">
        <f t="shared" si="192"/>
        <v/>
      </c>
      <c r="DP131" s="22" t="str">
        <f t="shared" si="193"/>
        <v/>
      </c>
      <c r="DQ131" s="22" t="str">
        <f t="shared" si="194"/>
        <v/>
      </c>
      <c r="DR131" s="22" t="str">
        <f t="shared" si="195"/>
        <v/>
      </c>
      <c r="DS131" s="22" t="str">
        <f t="shared" si="196"/>
        <v/>
      </c>
      <c r="DT131" s="22" t="str">
        <f t="shared" si="197"/>
        <v/>
      </c>
      <c r="DU131" s="22" t="str">
        <f t="shared" si="198"/>
        <v/>
      </c>
      <c r="DV131" s="22" t="str">
        <f t="shared" si="199"/>
        <v/>
      </c>
      <c r="DW131" s="22" t="str">
        <f t="shared" si="200"/>
        <v/>
      </c>
      <c r="DX131" s="22" t="str">
        <f t="shared" si="201"/>
        <v/>
      </c>
      <c r="DY131" s="22" t="str">
        <f t="shared" si="202"/>
        <v/>
      </c>
      <c r="DZ131" s="22" t="str">
        <f t="shared" si="203"/>
        <v/>
      </c>
      <c r="EA131" s="22" t="str">
        <f t="shared" si="204"/>
        <v/>
      </c>
      <c r="EB131" s="22" t="str">
        <f t="shared" si="205"/>
        <v/>
      </c>
      <c r="EC131" s="22" t="str">
        <f t="shared" si="206"/>
        <v/>
      </c>
      <c r="ED131" s="22" t="str">
        <f t="shared" si="207"/>
        <v/>
      </c>
      <c r="EE131" s="22" t="str">
        <f t="shared" si="208"/>
        <v/>
      </c>
    </row>
    <row r="132" spans="1:135" ht="11.25" customHeight="1">
      <c r="A132" s="40" t="s">
        <v>145</v>
      </c>
      <c r="B132" s="40" t="s">
        <v>74</v>
      </c>
      <c r="C132" s="86" t="s">
        <v>51</v>
      </c>
      <c r="D132" s="86"/>
      <c r="E132" s="87">
        <v>1</v>
      </c>
      <c r="F132" s="88" t="s">
        <v>147</v>
      </c>
      <c r="G132" s="89">
        <v>35328</v>
      </c>
      <c r="H132" s="89"/>
      <c r="I132" s="42"/>
      <c r="J132" s="42"/>
      <c r="K132" s="42"/>
      <c r="L132" s="41">
        <v>1</v>
      </c>
      <c r="M132" s="42"/>
      <c r="N132" s="52" t="s">
        <v>317</v>
      </c>
      <c r="O132" s="20">
        <f t="shared" si="209"/>
        <v>2</v>
      </c>
      <c r="P132" s="20">
        <f t="shared" si="210"/>
        <v>9</v>
      </c>
      <c r="Q132" s="20">
        <f t="shared" si="211"/>
        <v>1996</v>
      </c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DC132" s="22" t="str">
        <f t="shared" si="180"/>
        <v/>
      </c>
      <c r="DD132" s="22" t="str">
        <f t="shared" si="181"/>
        <v/>
      </c>
      <c r="DE132" s="22" t="str">
        <f t="shared" si="182"/>
        <v/>
      </c>
      <c r="DF132" s="22" t="str">
        <f t="shared" si="183"/>
        <v/>
      </c>
      <c r="DG132" s="22" t="str">
        <f t="shared" si="184"/>
        <v/>
      </c>
      <c r="DH132" s="22" t="str">
        <f t="shared" si="185"/>
        <v/>
      </c>
      <c r="DI132" s="22" t="str">
        <f t="shared" si="186"/>
        <v/>
      </c>
      <c r="DJ132" s="22" t="str">
        <f t="shared" si="187"/>
        <v/>
      </c>
      <c r="DK132" s="22" t="str">
        <f t="shared" si="188"/>
        <v/>
      </c>
      <c r="DL132" s="22" t="str">
        <f t="shared" si="189"/>
        <v/>
      </c>
      <c r="DM132" s="22" t="str">
        <f t="shared" si="190"/>
        <v/>
      </c>
      <c r="DN132" s="22" t="str">
        <f t="shared" si="191"/>
        <v/>
      </c>
      <c r="DO132" s="22" t="str">
        <f t="shared" si="192"/>
        <v/>
      </c>
      <c r="DP132" s="22" t="str">
        <f t="shared" si="193"/>
        <v/>
      </c>
      <c r="DQ132" s="22" t="str">
        <f t="shared" si="194"/>
        <v/>
      </c>
      <c r="DR132" s="22" t="str">
        <f t="shared" si="195"/>
        <v/>
      </c>
      <c r="DS132" s="22" t="str">
        <f t="shared" si="196"/>
        <v/>
      </c>
      <c r="DT132" s="22" t="str">
        <f t="shared" si="197"/>
        <v/>
      </c>
      <c r="DU132" s="22" t="str">
        <f t="shared" si="198"/>
        <v/>
      </c>
      <c r="DV132" s="22" t="str">
        <f t="shared" si="199"/>
        <v/>
      </c>
      <c r="DW132" s="22" t="str">
        <f t="shared" si="200"/>
        <v/>
      </c>
      <c r="DX132" s="22" t="str">
        <f t="shared" si="201"/>
        <v/>
      </c>
      <c r="DY132" s="22" t="str">
        <f t="shared" si="202"/>
        <v/>
      </c>
      <c r="DZ132" s="22" t="str">
        <f t="shared" si="203"/>
        <v/>
      </c>
      <c r="EA132" s="22" t="str">
        <f t="shared" si="204"/>
        <v/>
      </c>
      <c r="EB132" s="22" t="str">
        <f t="shared" si="205"/>
        <v/>
      </c>
      <c r="EC132" s="22" t="str">
        <f t="shared" si="206"/>
        <v/>
      </c>
      <c r="ED132" s="22" t="str">
        <f t="shared" si="207"/>
        <v/>
      </c>
      <c r="EE132" s="22" t="str">
        <f t="shared" si="208"/>
        <v/>
      </c>
    </row>
    <row r="133" spans="1:135" ht="11.25" customHeight="1">
      <c r="A133" s="40" t="s">
        <v>145</v>
      </c>
      <c r="B133" s="40" t="s">
        <v>73</v>
      </c>
      <c r="C133" s="86" t="s">
        <v>473</v>
      </c>
      <c r="D133" s="86" t="s">
        <v>318</v>
      </c>
      <c r="E133" s="87">
        <v>1</v>
      </c>
      <c r="F133" s="88" t="s">
        <v>147</v>
      </c>
      <c r="G133" s="89">
        <v>35330</v>
      </c>
      <c r="H133" s="89">
        <v>35332</v>
      </c>
      <c r="I133" s="42"/>
      <c r="J133" s="42"/>
      <c r="K133" s="42"/>
      <c r="L133" s="41">
        <v>1</v>
      </c>
      <c r="M133" s="42"/>
      <c r="N133" s="52" t="s">
        <v>319</v>
      </c>
      <c r="O133" s="20">
        <f t="shared" si="209"/>
        <v>3</v>
      </c>
      <c r="P133" s="20">
        <f t="shared" si="210"/>
        <v>9</v>
      </c>
      <c r="Q133" s="20">
        <f t="shared" si="211"/>
        <v>1996</v>
      </c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DC133" s="22" t="str">
        <f t="shared" si="180"/>
        <v/>
      </c>
      <c r="DD133" s="22" t="str">
        <f t="shared" si="181"/>
        <v/>
      </c>
      <c r="DE133" s="22" t="str">
        <f t="shared" si="182"/>
        <v/>
      </c>
      <c r="DF133" s="22" t="str">
        <f t="shared" si="183"/>
        <v/>
      </c>
      <c r="DG133" s="22" t="str">
        <f t="shared" si="184"/>
        <v/>
      </c>
      <c r="DH133" s="22" t="str">
        <f t="shared" si="185"/>
        <v/>
      </c>
      <c r="DI133" s="22" t="str">
        <f t="shared" si="186"/>
        <v/>
      </c>
      <c r="DJ133" s="22" t="str">
        <f t="shared" si="187"/>
        <v/>
      </c>
      <c r="DK133" s="22" t="str">
        <f t="shared" si="188"/>
        <v/>
      </c>
      <c r="DL133" s="22" t="str">
        <f t="shared" si="189"/>
        <v/>
      </c>
      <c r="DM133" s="22" t="str">
        <f t="shared" si="190"/>
        <v/>
      </c>
      <c r="DN133" s="22" t="str">
        <f t="shared" si="191"/>
        <v/>
      </c>
      <c r="DO133" s="22" t="str">
        <f t="shared" si="192"/>
        <v/>
      </c>
      <c r="DP133" s="22" t="str">
        <f t="shared" si="193"/>
        <v/>
      </c>
      <c r="DQ133" s="22" t="str">
        <f t="shared" si="194"/>
        <v/>
      </c>
      <c r="DR133" s="22" t="str">
        <f t="shared" si="195"/>
        <v/>
      </c>
      <c r="DS133" s="22" t="str">
        <f t="shared" si="196"/>
        <v/>
      </c>
      <c r="DT133" s="22" t="str">
        <f t="shared" si="197"/>
        <v/>
      </c>
      <c r="DU133" s="22" t="str">
        <f t="shared" si="198"/>
        <v/>
      </c>
      <c r="DV133" s="22" t="str">
        <f t="shared" si="199"/>
        <v/>
      </c>
      <c r="DW133" s="22" t="str">
        <f t="shared" si="200"/>
        <v/>
      </c>
      <c r="DX133" s="22" t="str">
        <f t="shared" si="201"/>
        <v/>
      </c>
      <c r="DY133" s="22" t="str">
        <f t="shared" si="202"/>
        <v/>
      </c>
      <c r="DZ133" s="22" t="str">
        <f t="shared" si="203"/>
        <v/>
      </c>
      <c r="EA133" s="22" t="str">
        <f t="shared" si="204"/>
        <v/>
      </c>
      <c r="EB133" s="22" t="str">
        <f t="shared" si="205"/>
        <v/>
      </c>
      <c r="EC133" s="22" t="str">
        <f t="shared" si="206"/>
        <v/>
      </c>
      <c r="ED133" s="22" t="str">
        <f t="shared" si="207"/>
        <v/>
      </c>
      <c r="EE133" s="22" t="str">
        <f t="shared" si="208"/>
        <v/>
      </c>
    </row>
    <row r="134" spans="1:135" ht="11.25" customHeight="1">
      <c r="A134" s="40" t="s">
        <v>145</v>
      </c>
      <c r="B134" s="40" t="s">
        <v>81</v>
      </c>
      <c r="C134" s="86" t="s">
        <v>233</v>
      </c>
      <c r="D134" s="86" t="s">
        <v>135</v>
      </c>
      <c r="E134" s="87">
        <v>1</v>
      </c>
      <c r="F134" s="88" t="s">
        <v>147</v>
      </c>
      <c r="G134" s="89">
        <v>35335</v>
      </c>
      <c r="H134" s="89">
        <v>35344</v>
      </c>
      <c r="I134" s="42"/>
      <c r="J134" s="42"/>
      <c r="K134" s="42"/>
      <c r="L134" s="41">
        <v>1</v>
      </c>
      <c r="M134" s="42"/>
      <c r="N134" s="52" t="s">
        <v>320</v>
      </c>
      <c r="O134" s="20">
        <f t="shared" si="209"/>
        <v>3</v>
      </c>
      <c r="P134" s="20">
        <f t="shared" si="210"/>
        <v>9</v>
      </c>
      <c r="Q134" s="20">
        <f t="shared" si="211"/>
        <v>1996</v>
      </c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DC134" s="22" t="str">
        <f t="shared" si="180"/>
        <v/>
      </c>
      <c r="DD134" s="22" t="str">
        <f t="shared" si="181"/>
        <v/>
      </c>
      <c r="DE134" s="22" t="str">
        <f t="shared" si="182"/>
        <v/>
      </c>
      <c r="DF134" s="22" t="str">
        <f t="shared" si="183"/>
        <v/>
      </c>
      <c r="DG134" s="22" t="str">
        <f t="shared" si="184"/>
        <v/>
      </c>
      <c r="DH134" s="22" t="str">
        <f t="shared" si="185"/>
        <v/>
      </c>
      <c r="DI134" s="22" t="str">
        <f t="shared" si="186"/>
        <v/>
      </c>
      <c r="DJ134" s="22" t="str">
        <f t="shared" si="187"/>
        <v/>
      </c>
      <c r="DK134" s="22" t="str">
        <f t="shared" si="188"/>
        <v/>
      </c>
      <c r="DL134" s="22" t="str">
        <f t="shared" si="189"/>
        <v/>
      </c>
      <c r="DM134" s="22" t="str">
        <f t="shared" si="190"/>
        <v/>
      </c>
      <c r="DN134" s="22" t="str">
        <f t="shared" si="191"/>
        <v/>
      </c>
      <c r="DO134" s="22" t="str">
        <f t="shared" si="192"/>
        <v/>
      </c>
      <c r="DP134" s="22" t="str">
        <f t="shared" si="193"/>
        <v/>
      </c>
      <c r="DQ134" s="22" t="str">
        <f t="shared" si="194"/>
        <v/>
      </c>
      <c r="DR134" s="22" t="str">
        <f t="shared" si="195"/>
        <v/>
      </c>
      <c r="DS134" s="22" t="str">
        <f t="shared" si="196"/>
        <v/>
      </c>
      <c r="DT134" s="22" t="str">
        <f t="shared" si="197"/>
        <v/>
      </c>
      <c r="DU134" s="22" t="str">
        <f t="shared" si="198"/>
        <v/>
      </c>
      <c r="DV134" s="22" t="str">
        <f t="shared" si="199"/>
        <v/>
      </c>
      <c r="DW134" s="22" t="str">
        <f t="shared" si="200"/>
        <v/>
      </c>
      <c r="DX134" s="22" t="str">
        <f t="shared" si="201"/>
        <v/>
      </c>
      <c r="DY134" s="22" t="str">
        <f t="shared" si="202"/>
        <v/>
      </c>
      <c r="DZ134" s="22" t="str">
        <f t="shared" si="203"/>
        <v/>
      </c>
      <c r="EA134" s="22" t="str">
        <f t="shared" si="204"/>
        <v/>
      </c>
      <c r="EB134" s="22" t="str">
        <f t="shared" si="205"/>
        <v/>
      </c>
      <c r="EC134" s="22" t="str">
        <f t="shared" si="206"/>
        <v/>
      </c>
      <c r="ED134" s="22" t="str">
        <f t="shared" si="207"/>
        <v/>
      </c>
      <c r="EE134" s="22" t="str">
        <f t="shared" si="208"/>
        <v/>
      </c>
    </row>
    <row r="135" spans="1:135" ht="11.25" customHeight="1">
      <c r="A135" s="40" t="s">
        <v>145</v>
      </c>
      <c r="B135" s="40" t="s">
        <v>81</v>
      </c>
      <c r="C135" s="86" t="s">
        <v>182</v>
      </c>
      <c r="D135" s="77"/>
      <c r="E135" s="87">
        <v>1</v>
      </c>
      <c r="F135" s="88" t="s">
        <v>147</v>
      </c>
      <c r="G135" s="89">
        <v>35664</v>
      </c>
      <c r="H135" s="89"/>
      <c r="I135" s="42"/>
      <c r="J135" s="42"/>
      <c r="K135" s="42"/>
      <c r="L135" s="41">
        <v>1</v>
      </c>
      <c r="M135" s="42"/>
      <c r="N135" s="52" t="s">
        <v>321</v>
      </c>
      <c r="O135" s="20">
        <f t="shared" si="209"/>
        <v>3</v>
      </c>
      <c r="P135" s="20">
        <f t="shared" si="210"/>
        <v>8</v>
      </c>
      <c r="Q135" s="20">
        <f t="shared" si="211"/>
        <v>1997</v>
      </c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DC135" s="22" t="str">
        <f t="shared" si="180"/>
        <v/>
      </c>
      <c r="DD135" s="22" t="str">
        <f t="shared" si="181"/>
        <v/>
      </c>
      <c r="DE135" s="22" t="str">
        <f t="shared" si="182"/>
        <v/>
      </c>
      <c r="DF135" s="22" t="str">
        <f t="shared" si="183"/>
        <v/>
      </c>
      <c r="DG135" s="22" t="str">
        <f t="shared" si="184"/>
        <v/>
      </c>
      <c r="DH135" s="22" t="str">
        <f t="shared" si="185"/>
        <v/>
      </c>
      <c r="DI135" s="22" t="str">
        <f t="shared" si="186"/>
        <v/>
      </c>
      <c r="DJ135" s="22" t="str">
        <f t="shared" si="187"/>
        <v/>
      </c>
      <c r="DK135" s="22" t="str">
        <f t="shared" si="188"/>
        <v/>
      </c>
      <c r="DL135" s="22" t="str">
        <f t="shared" si="189"/>
        <v/>
      </c>
      <c r="DM135" s="22" t="str">
        <f t="shared" si="190"/>
        <v/>
      </c>
      <c r="DN135" s="22" t="str">
        <f t="shared" si="191"/>
        <v/>
      </c>
      <c r="DO135" s="22" t="str">
        <f t="shared" si="192"/>
        <v/>
      </c>
      <c r="DP135" s="22" t="str">
        <f t="shared" si="193"/>
        <v/>
      </c>
      <c r="DQ135" s="22" t="str">
        <f t="shared" si="194"/>
        <v/>
      </c>
      <c r="DR135" s="22" t="str">
        <f t="shared" si="195"/>
        <v/>
      </c>
      <c r="DS135" s="22" t="str">
        <f t="shared" si="196"/>
        <v/>
      </c>
      <c r="DT135" s="22" t="str">
        <f t="shared" si="197"/>
        <v/>
      </c>
      <c r="DU135" s="22" t="str">
        <f t="shared" si="198"/>
        <v/>
      </c>
      <c r="DV135" s="22" t="str">
        <f t="shared" si="199"/>
        <v/>
      </c>
      <c r="DW135" s="22" t="str">
        <f t="shared" si="200"/>
        <v/>
      </c>
      <c r="DX135" s="22" t="str">
        <f t="shared" si="201"/>
        <v/>
      </c>
      <c r="DY135" s="22" t="str">
        <f t="shared" si="202"/>
        <v/>
      </c>
      <c r="DZ135" s="22" t="str">
        <f t="shared" si="203"/>
        <v/>
      </c>
      <c r="EA135" s="22" t="str">
        <f t="shared" si="204"/>
        <v/>
      </c>
      <c r="EB135" s="22" t="str">
        <f t="shared" si="205"/>
        <v/>
      </c>
      <c r="EC135" s="22" t="str">
        <f t="shared" si="206"/>
        <v/>
      </c>
      <c r="ED135" s="22" t="str">
        <f t="shared" si="207"/>
        <v/>
      </c>
      <c r="EE135" s="22" t="str">
        <f t="shared" si="208"/>
        <v/>
      </c>
    </row>
    <row r="136" spans="1:135" ht="11.25" customHeight="1">
      <c r="A136" s="40" t="s">
        <v>145</v>
      </c>
      <c r="B136" s="40" t="s">
        <v>81</v>
      </c>
      <c r="C136" s="86" t="s">
        <v>136</v>
      </c>
      <c r="D136" s="86"/>
      <c r="E136" s="87">
        <v>1</v>
      </c>
      <c r="F136" s="88" t="s">
        <v>147</v>
      </c>
      <c r="G136" s="89">
        <v>35674</v>
      </c>
      <c r="H136" s="89"/>
      <c r="I136" s="42"/>
      <c r="J136" s="42"/>
      <c r="K136" s="42"/>
      <c r="L136" s="41">
        <v>1</v>
      </c>
      <c r="M136" s="42"/>
      <c r="N136" s="52" t="s">
        <v>322</v>
      </c>
      <c r="O136" s="20">
        <f t="shared" si="209"/>
        <v>1</v>
      </c>
      <c r="P136" s="20">
        <f t="shared" si="210"/>
        <v>9</v>
      </c>
      <c r="Q136" s="20">
        <f t="shared" si="211"/>
        <v>1997</v>
      </c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DC136" s="22" t="str">
        <f t="shared" si="180"/>
        <v/>
      </c>
      <c r="DD136" s="22" t="str">
        <f t="shared" si="181"/>
        <v/>
      </c>
      <c r="DE136" s="22" t="str">
        <f t="shared" si="182"/>
        <v/>
      </c>
      <c r="DF136" s="22" t="str">
        <f t="shared" si="183"/>
        <v/>
      </c>
      <c r="DG136" s="22" t="str">
        <f t="shared" si="184"/>
        <v/>
      </c>
      <c r="DH136" s="22" t="str">
        <f t="shared" si="185"/>
        <v/>
      </c>
      <c r="DI136" s="22" t="str">
        <f t="shared" si="186"/>
        <v/>
      </c>
      <c r="DJ136" s="22" t="str">
        <f t="shared" si="187"/>
        <v/>
      </c>
      <c r="DK136" s="22" t="str">
        <f t="shared" si="188"/>
        <v/>
      </c>
      <c r="DL136" s="22" t="str">
        <f t="shared" si="189"/>
        <v/>
      </c>
      <c r="DM136" s="22" t="str">
        <f t="shared" si="190"/>
        <v/>
      </c>
      <c r="DN136" s="22" t="str">
        <f t="shared" si="191"/>
        <v/>
      </c>
      <c r="DO136" s="22" t="str">
        <f t="shared" si="192"/>
        <v/>
      </c>
      <c r="DP136" s="22" t="str">
        <f t="shared" si="193"/>
        <v/>
      </c>
      <c r="DQ136" s="22" t="str">
        <f t="shared" si="194"/>
        <v/>
      </c>
      <c r="DR136" s="22" t="str">
        <f t="shared" si="195"/>
        <v/>
      </c>
      <c r="DS136" s="22" t="str">
        <f t="shared" si="196"/>
        <v/>
      </c>
      <c r="DT136" s="22" t="str">
        <f t="shared" si="197"/>
        <v/>
      </c>
      <c r="DU136" s="22" t="str">
        <f t="shared" si="198"/>
        <v/>
      </c>
      <c r="DV136" s="22" t="str">
        <f t="shared" si="199"/>
        <v/>
      </c>
      <c r="DW136" s="22" t="str">
        <f t="shared" si="200"/>
        <v/>
      </c>
      <c r="DX136" s="22" t="str">
        <f t="shared" si="201"/>
        <v/>
      </c>
      <c r="DY136" s="22" t="str">
        <f t="shared" si="202"/>
        <v/>
      </c>
      <c r="DZ136" s="22" t="str">
        <f t="shared" si="203"/>
        <v/>
      </c>
      <c r="EA136" s="22" t="str">
        <f t="shared" si="204"/>
        <v/>
      </c>
      <c r="EB136" s="22" t="str">
        <f t="shared" si="205"/>
        <v/>
      </c>
      <c r="EC136" s="22" t="str">
        <f t="shared" si="206"/>
        <v/>
      </c>
      <c r="ED136" s="22" t="str">
        <f t="shared" si="207"/>
        <v/>
      </c>
      <c r="EE136" s="22" t="str">
        <f t="shared" si="208"/>
        <v/>
      </c>
    </row>
    <row r="137" spans="1:135" ht="11.25" customHeight="1">
      <c r="A137" s="40" t="s">
        <v>145</v>
      </c>
      <c r="B137" s="40" t="s">
        <v>72</v>
      </c>
      <c r="C137" s="86" t="s">
        <v>474</v>
      </c>
      <c r="D137" s="86" t="s">
        <v>50</v>
      </c>
      <c r="E137" s="87">
        <v>1</v>
      </c>
      <c r="F137" s="88" t="s">
        <v>141</v>
      </c>
      <c r="G137" s="89">
        <v>36036</v>
      </c>
      <c r="H137" s="89">
        <v>36037</v>
      </c>
      <c r="I137" s="42"/>
      <c r="J137" s="42"/>
      <c r="K137" s="42"/>
      <c r="L137" s="41">
        <v>1</v>
      </c>
      <c r="M137" s="42"/>
      <c r="N137" s="52" t="s">
        <v>323</v>
      </c>
      <c r="O137" s="20">
        <f t="shared" si="209"/>
        <v>3</v>
      </c>
      <c r="P137" s="20">
        <f t="shared" si="210"/>
        <v>8</v>
      </c>
      <c r="Q137" s="20">
        <f t="shared" si="211"/>
        <v>1998</v>
      </c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DC137" s="22" t="str">
        <f t="shared" si="180"/>
        <v/>
      </c>
      <c r="DD137" s="22" t="str">
        <f t="shared" si="181"/>
        <v/>
      </c>
      <c r="DE137" s="22" t="str">
        <f t="shared" si="182"/>
        <v/>
      </c>
      <c r="DF137" s="22" t="str">
        <f t="shared" si="183"/>
        <v/>
      </c>
      <c r="DG137" s="22" t="str">
        <f t="shared" si="184"/>
        <v/>
      </c>
      <c r="DH137" s="22" t="str">
        <f t="shared" si="185"/>
        <v/>
      </c>
      <c r="DI137" s="22" t="str">
        <f t="shared" si="186"/>
        <v/>
      </c>
      <c r="DJ137" s="22" t="str">
        <f t="shared" si="187"/>
        <v/>
      </c>
      <c r="DK137" s="22" t="str">
        <f t="shared" si="188"/>
        <v/>
      </c>
      <c r="DL137" s="22" t="str">
        <f t="shared" si="189"/>
        <v/>
      </c>
      <c r="DM137" s="22" t="str">
        <f t="shared" si="190"/>
        <v/>
      </c>
      <c r="DN137" s="22" t="str">
        <f t="shared" si="191"/>
        <v/>
      </c>
      <c r="DO137" s="22" t="str">
        <f t="shared" si="192"/>
        <v/>
      </c>
      <c r="DP137" s="22" t="str">
        <f t="shared" si="193"/>
        <v/>
      </c>
      <c r="DQ137" s="22" t="str">
        <f t="shared" si="194"/>
        <v/>
      </c>
      <c r="DR137" s="22" t="str">
        <f t="shared" si="195"/>
        <v/>
      </c>
      <c r="DS137" s="22" t="str">
        <f t="shared" si="196"/>
        <v/>
      </c>
      <c r="DT137" s="22" t="str">
        <f t="shared" si="197"/>
        <v/>
      </c>
      <c r="DU137" s="22" t="str">
        <f t="shared" si="198"/>
        <v/>
      </c>
      <c r="DV137" s="22" t="str">
        <f t="shared" si="199"/>
        <v/>
      </c>
      <c r="DW137" s="22" t="str">
        <f t="shared" si="200"/>
        <v/>
      </c>
      <c r="DX137" s="22" t="str">
        <f t="shared" si="201"/>
        <v/>
      </c>
      <c r="DY137" s="22" t="str">
        <f t="shared" si="202"/>
        <v/>
      </c>
      <c r="DZ137" s="22" t="str">
        <f t="shared" si="203"/>
        <v/>
      </c>
      <c r="EA137" s="22" t="str">
        <f t="shared" si="204"/>
        <v/>
      </c>
      <c r="EB137" s="22" t="str">
        <f t="shared" si="205"/>
        <v/>
      </c>
      <c r="EC137" s="22" t="str">
        <f t="shared" si="206"/>
        <v/>
      </c>
      <c r="ED137" s="22" t="str">
        <f t="shared" si="207"/>
        <v/>
      </c>
      <c r="EE137" s="22" t="str">
        <f t="shared" si="208"/>
        <v/>
      </c>
    </row>
    <row r="138" spans="1:135" ht="11.25" customHeight="1">
      <c r="A138" s="40" t="s">
        <v>145</v>
      </c>
      <c r="B138" s="40" t="s">
        <v>81</v>
      </c>
      <c r="C138" s="86" t="s">
        <v>324</v>
      </c>
      <c r="D138" s="86" t="s">
        <v>135</v>
      </c>
      <c r="E138" s="87">
        <v>1</v>
      </c>
      <c r="F138" s="88" t="s">
        <v>141</v>
      </c>
      <c r="G138" s="89">
        <v>36051</v>
      </c>
      <c r="H138" s="89">
        <v>36052</v>
      </c>
      <c r="I138" s="42"/>
      <c r="J138" s="42"/>
      <c r="K138" s="42"/>
      <c r="L138" s="41">
        <v>1</v>
      </c>
      <c r="M138" s="42"/>
      <c r="N138" s="52" t="s">
        <v>325</v>
      </c>
      <c r="O138" s="20">
        <f t="shared" si="209"/>
        <v>2</v>
      </c>
      <c r="P138" s="20">
        <f t="shared" si="210"/>
        <v>9</v>
      </c>
      <c r="Q138" s="20">
        <f t="shared" si="211"/>
        <v>1998</v>
      </c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DC138" s="22" t="str">
        <f t="shared" si="180"/>
        <v/>
      </c>
      <c r="DD138" s="22" t="str">
        <f t="shared" si="181"/>
        <v/>
      </c>
      <c r="DE138" s="22" t="str">
        <f t="shared" si="182"/>
        <v/>
      </c>
      <c r="DF138" s="22" t="str">
        <f t="shared" si="183"/>
        <v/>
      </c>
      <c r="DG138" s="22" t="str">
        <f t="shared" si="184"/>
        <v/>
      </c>
      <c r="DH138" s="22" t="str">
        <f t="shared" si="185"/>
        <v/>
      </c>
      <c r="DI138" s="22" t="str">
        <f t="shared" si="186"/>
        <v/>
      </c>
      <c r="DJ138" s="22" t="str">
        <f t="shared" si="187"/>
        <v/>
      </c>
      <c r="DK138" s="22" t="str">
        <f t="shared" si="188"/>
        <v/>
      </c>
      <c r="DL138" s="22" t="str">
        <f t="shared" si="189"/>
        <v/>
      </c>
      <c r="DM138" s="22" t="str">
        <f t="shared" si="190"/>
        <v/>
      </c>
      <c r="DN138" s="22" t="str">
        <f t="shared" si="191"/>
        <v/>
      </c>
      <c r="DO138" s="22" t="str">
        <f t="shared" si="192"/>
        <v/>
      </c>
      <c r="DP138" s="22" t="str">
        <f t="shared" si="193"/>
        <v/>
      </c>
      <c r="DQ138" s="22" t="str">
        <f t="shared" si="194"/>
        <v/>
      </c>
      <c r="DR138" s="22" t="str">
        <f t="shared" si="195"/>
        <v/>
      </c>
      <c r="DS138" s="22" t="str">
        <f t="shared" si="196"/>
        <v/>
      </c>
      <c r="DT138" s="22" t="str">
        <f t="shared" si="197"/>
        <v/>
      </c>
      <c r="DU138" s="22" t="str">
        <f t="shared" si="198"/>
        <v/>
      </c>
      <c r="DV138" s="22" t="str">
        <f t="shared" si="199"/>
        <v/>
      </c>
      <c r="DW138" s="22" t="str">
        <f t="shared" si="200"/>
        <v/>
      </c>
      <c r="DX138" s="22" t="str">
        <f t="shared" si="201"/>
        <v/>
      </c>
      <c r="DY138" s="22" t="str">
        <f t="shared" si="202"/>
        <v/>
      </c>
      <c r="DZ138" s="22" t="str">
        <f t="shared" si="203"/>
        <v/>
      </c>
      <c r="EA138" s="22" t="str">
        <f t="shared" si="204"/>
        <v/>
      </c>
      <c r="EB138" s="22" t="str">
        <f t="shared" si="205"/>
        <v/>
      </c>
      <c r="EC138" s="22" t="str">
        <f t="shared" si="206"/>
        <v/>
      </c>
      <c r="ED138" s="22" t="str">
        <f t="shared" si="207"/>
        <v/>
      </c>
      <c r="EE138" s="22" t="str">
        <f t="shared" si="208"/>
        <v/>
      </c>
    </row>
    <row r="139" spans="1:135" ht="11.25" customHeight="1">
      <c r="A139" s="40" t="s">
        <v>145</v>
      </c>
      <c r="B139" s="40" t="s">
        <v>81</v>
      </c>
      <c r="C139" s="86" t="s">
        <v>326</v>
      </c>
      <c r="D139" s="86" t="s">
        <v>135</v>
      </c>
      <c r="E139" s="87">
        <v>1</v>
      </c>
      <c r="F139" s="88" t="s">
        <v>147</v>
      </c>
      <c r="G139" s="89">
        <v>36401</v>
      </c>
      <c r="H139" s="89">
        <v>36402</v>
      </c>
      <c r="I139" s="42"/>
      <c r="J139" s="42"/>
      <c r="K139" s="42"/>
      <c r="L139" s="41">
        <v>1</v>
      </c>
      <c r="M139" s="42"/>
      <c r="N139" s="52" t="s">
        <v>327</v>
      </c>
      <c r="O139" s="20">
        <f t="shared" si="209"/>
        <v>3</v>
      </c>
      <c r="P139" s="20">
        <f t="shared" si="210"/>
        <v>8</v>
      </c>
      <c r="Q139" s="20">
        <f t="shared" si="211"/>
        <v>1999</v>
      </c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DC139" s="22" t="str">
        <f t="shared" si="180"/>
        <v/>
      </c>
      <c r="DD139" s="22" t="str">
        <f t="shared" si="181"/>
        <v/>
      </c>
      <c r="DE139" s="22" t="str">
        <f t="shared" si="182"/>
        <v/>
      </c>
      <c r="DF139" s="22" t="str">
        <f t="shared" si="183"/>
        <v/>
      </c>
      <c r="DG139" s="22" t="str">
        <f t="shared" si="184"/>
        <v/>
      </c>
      <c r="DH139" s="22" t="str">
        <f t="shared" si="185"/>
        <v/>
      </c>
      <c r="DI139" s="22" t="str">
        <f t="shared" si="186"/>
        <v/>
      </c>
      <c r="DJ139" s="22" t="str">
        <f t="shared" si="187"/>
        <v/>
      </c>
      <c r="DK139" s="22" t="str">
        <f t="shared" si="188"/>
        <v/>
      </c>
      <c r="DL139" s="22" t="str">
        <f t="shared" si="189"/>
        <v/>
      </c>
      <c r="DM139" s="22" t="str">
        <f t="shared" si="190"/>
        <v/>
      </c>
      <c r="DN139" s="22" t="str">
        <f t="shared" si="191"/>
        <v/>
      </c>
      <c r="DO139" s="22" t="str">
        <f t="shared" si="192"/>
        <v/>
      </c>
      <c r="DP139" s="22" t="str">
        <f t="shared" si="193"/>
        <v/>
      </c>
      <c r="DQ139" s="22" t="str">
        <f t="shared" si="194"/>
        <v/>
      </c>
      <c r="DR139" s="22" t="str">
        <f t="shared" si="195"/>
        <v/>
      </c>
      <c r="DS139" s="22" t="str">
        <f t="shared" si="196"/>
        <v/>
      </c>
      <c r="DT139" s="22" t="str">
        <f t="shared" si="197"/>
        <v/>
      </c>
      <c r="DU139" s="22" t="str">
        <f t="shared" si="198"/>
        <v/>
      </c>
      <c r="DV139" s="22" t="str">
        <f t="shared" si="199"/>
        <v/>
      </c>
      <c r="DW139" s="22" t="str">
        <f t="shared" si="200"/>
        <v/>
      </c>
      <c r="DX139" s="22" t="str">
        <f t="shared" si="201"/>
        <v/>
      </c>
      <c r="DY139" s="22" t="str">
        <f t="shared" si="202"/>
        <v/>
      </c>
      <c r="DZ139" s="22" t="str">
        <f t="shared" si="203"/>
        <v/>
      </c>
      <c r="EA139" s="22" t="str">
        <f t="shared" si="204"/>
        <v/>
      </c>
      <c r="EB139" s="22" t="str">
        <f t="shared" si="205"/>
        <v/>
      </c>
      <c r="EC139" s="22" t="str">
        <f t="shared" si="206"/>
        <v/>
      </c>
      <c r="ED139" s="22" t="str">
        <f t="shared" si="207"/>
        <v/>
      </c>
      <c r="EE139" s="22" t="str">
        <f t="shared" si="208"/>
        <v/>
      </c>
    </row>
    <row r="140" spans="1:135" ht="11.25" customHeight="1">
      <c r="A140" s="40" t="s">
        <v>145</v>
      </c>
      <c r="B140" s="40" t="s">
        <v>72</v>
      </c>
      <c r="C140" s="86" t="s">
        <v>475</v>
      </c>
      <c r="D140" s="86" t="s">
        <v>50</v>
      </c>
      <c r="E140" s="87">
        <v>1</v>
      </c>
      <c r="F140" s="88" t="s">
        <v>141</v>
      </c>
      <c r="G140" s="89">
        <v>36408</v>
      </c>
      <c r="H140" s="89"/>
      <c r="I140" s="42"/>
      <c r="J140" s="42"/>
      <c r="K140" s="42"/>
      <c r="L140" s="41">
        <v>1</v>
      </c>
      <c r="M140" s="42"/>
      <c r="N140" s="52" t="s">
        <v>328</v>
      </c>
      <c r="O140" s="20">
        <f t="shared" si="209"/>
        <v>1</v>
      </c>
      <c r="P140" s="20">
        <f t="shared" si="210"/>
        <v>9</v>
      </c>
      <c r="Q140" s="20">
        <f t="shared" si="211"/>
        <v>1999</v>
      </c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DC140" s="22" t="str">
        <f t="shared" si="180"/>
        <v/>
      </c>
      <c r="DD140" s="22" t="str">
        <f t="shared" si="181"/>
        <v/>
      </c>
      <c r="DE140" s="22" t="str">
        <f t="shared" si="182"/>
        <v/>
      </c>
      <c r="DF140" s="22" t="str">
        <f t="shared" si="183"/>
        <v/>
      </c>
      <c r="DG140" s="22" t="str">
        <f t="shared" si="184"/>
        <v/>
      </c>
      <c r="DH140" s="22" t="str">
        <f t="shared" si="185"/>
        <v/>
      </c>
      <c r="DI140" s="22" t="str">
        <f t="shared" si="186"/>
        <v/>
      </c>
      <c r="DJ140" s="22" t="str">
        <f t="shared" si="187"/>
        <v/>
      </c>
      <c r="DK140" s="22" t="str">
        <f t="shared" si="188"/>
        <v/>
      </c>
      <c r="DL140" s="22" t="str">
        <f t="shared" si="189"/>
        <v/>
      </c>
      <c r="DM140" s="22" t="str">
        <f t="shared" si="190"/>
        <v/>
      </c>
      <c r="DN140" s="22" t="str">
        <f t="shared" si="191"/>
        <v/>
      </c>
      <c r="DO140" s="22" t="str">
        <f t="shared" si="192"/>
        <v/>
      </c>
      <c r="DP140" s="22" t="str">
        <f t="shared" si="193"/>
        <v/>
      </c>
      <c r="DQ140" s="22" t="str">
        <f t="shared" si="194"/>
        <v/>
      </c>
      <c r="DR140" s="22" t="str">
        <f t="shared" si="195"/>
        <v/>
      </c>
      <c r="DS140" s="22" t="str">
        <f t="shared" si="196"/>
        <v/>
      </c>
      <c r="DT140" s="22" t="str">
        <f t="shared" si="197"/>
        <v/>
      </c>
      <c r="DU140" s="22" t="str">
        <f t="shared" si="198"/>
        <v/>
      </c>
      <c r="DV140" s="22" t="str">
        <f t="shared" si="199"/>
        <v/>
      </c>
      <c r="DW140" s="22" t="str">
        <f t="shared" si="200"/>
        <v/>
      </c>
      <c r="DX140" s="22" t="str">
        <f t="shared" si="201"/>
        <v/>
      </c>
      <c r="DY140" s="22" t="str">
        <f t="shared" si="202"/>
        <v/>
      </c>
      <c r="DZ140" s="22" t="str">
        <f t="shared" si="203"/>
        <v/>
      </c>
      <c r="EA140" s="22" t="str">
        <f t="shared" si="204"/>
        <v/>
      </c>
      <c r="EB140" s="22" t="str">
        <f t="shared" si="205"/>
        <v/>
      </c>
      <c r="EC140" s="22" t="str">
        <f t="shared" si="206"/>
        <v/>
      </c>
      <c r="ED140" s="22" t="str">
        <f t="shared" si="207"/>
        <v/>
      </c>
      <c r="EE140" s="22" t="str">
        <f t="shared" si="208"/>
        <v/>
      </c>
    </row>
    <row r="141" spans="1:135" ht="11.25" customHeight="1">
      <c r="A141" s="40" t="s">
        <v>145</v>
      </c>
      <c r="B141" s="40" t="s">
        <v>81</v>
      </c>
      <c r="C141" s="86" t="s">
        <v>329</v>
      </c>
      <c r="D141" s="86" t="s">
        <v>135</v>
      </c>
      <c r="E141" s="87">
        <v>1</v>
      </c>
      <c r="F141" s="88" t="s">
        <v>147</v>
      </c>
      <c r="G141" s="89">
        <v>36422</v>
      </c>
      <c r="H141" s="89">
        <v>36423</v>
      </c>
      <c r="I141" s="42"/>
      <c r="J141" s="42"/>
      <c r="K141" s="42"/>
      <c r="L141" s="41">
        <v>1</v>
      </c>
      <c r="M141" s="42"/>
      <c r="N141" s="52" t="s">
        <v>330</v>
      </c>
      <c r="O141" s="20">
        <f t="shared" si="209"/>
        <v>2</v>
      </c>
      <c r="P141" s="20">
        <f t="shared" si="210"/>
        <v>9</v>
      </c>
      <c r="Q141" s="20">
        <f t="shared" si="211"/>
        <v>1999</v>
      </c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DC141" s="22" t="str">
        <f t="shared" si="180"/>
        <v/>
      </c>
      <c r="DD141" s="22" t="str">
        <f t="shared" si="181"/>
        <v/>
      </c>
      <c r="DE141" s="22" t="str">
        <f t="shared" si="182"/>
        <v/>
      </c>
      <c r="DF141" s="22" t="str">
        <f t="shared" si="183"/>
        <v/>
      </c>
      <c r="DG141" s="22" t="str">
        <f t="shared" si="184"/>
        <v/>
      </c>
      <c r="DH141" s="22" t="str">
        <f t="shared" si="185"/>
        <v/>
      </c>
      <c r="DI141" s="22" t="str">
        <f t="shared" si="186"/>
        <v/>
      </c>
      <c r="DJ141" s="22" t="str">
        <f t="shared" si="187"/>
        <v/>
      </c>
      <c r="DK141" s="22" t="str">
        <f t="shared" si="188"/>
        <v/>
      </c>
      <c r="DL141" s="22" t="str">
        <f t="shared" si="189"/>
        <v/>
      </c>
      <c r="DM141" s="22" t="str">
        <f t="shared" si="190"/>
        <v/>
      </c>
      <c r="DN141" s="22" t="str">
        <f t="shared" si="191"/>
        <v/>
      </c>
      <c r="DO141" s="22" t="str">
        <f t="shared" si="192"/>
        <v/>
      </c>
      <c r="DP141" s="22" t="str">
        <f t="shared" si="193"/>
        <v/>
      </c>
      <c r="DQ141" s="22" t="str">
        <f t="shared" si="194"/>
        <v/>
      </c>
      <c r="DR141" s="22" t="str">
        <f t="shared" si="195"/>
        <v/>
      </c>
      <c r="DS141" s="22" t="str">
        <f t="shared" si="196"/>
        <v/>
      </c>
      <c r="DT141" s="22" t="str">
        <f t="shared" si="197"/>
        <v/>
      </c>
      <c r="DU141" s="22" t="str">
        <f t="shared" si="198"/>
        <v/>
      </c>
      <c r="DV141" s="22" t="str">
        <f t="shared" si="199"/>
        <v/>
      </c>
      <c r="DW141" s="22" t="str">
        <f t="shared" si="200"/>
        <v/>
      </c>
      <c r="DX141" s="22" t="str">
        <f t="shared" si="201"/>
        <v/>
      </c>
      <c r="DY141" s="22" t="str">
        <f t="shared" si="202"/>
        <v/>
      </c>
      <c r="DZ141" s="22" t="str">
        <f t="shared" si="203"/>
        <v/>
      </c>
      <c r="EA141" s="22" t="str">
        <f t="shared" si="204"/>
        <v/>
      </c>
      <c r="EB141" s="22" t="str">
        <f t="shared" si="205"/>
        <v/>
      </c>
      <c r="EC141" s="22" t="str">
        <f t="shared" si="206"/>
        <v/>
      </c>
      <c r="ED141" s="22" t="str">
        <f t="shared" si="207"/>
        <v/>
      </c>
      <c r="EE141" s="22" t="str">
        <f t="shared" si="208"/>
        <v/>
      </c>
    </row>
    <row r="142" spans="1:135" ht="11.25" customHeight="1">
      <c r="A142" s="40" t="s">
        <v>145</v>
      </c>
      <c r="B142" s="40" t="s">
        <v>81</v>
      </c>
      <c r="C142" s="86" t="s">
        <v>331</v>
      </c>
      <c r="D142" s="86" t="s">
        <v>138</v>
      </c>
      <c r="E142" s="87">
        <v>1</v>
      </c>
      <c r="F142" s="88" t="s">
        <v>147</v>
      </c>
      <c r="G142" s="89">
        <v>36431</v>
      </c>
      <c r="H142" s="89"/>
      <c r="I142" s="42"/>
      <c r="J142" s="42"/>
      <c r="K142" s="42"/>
      <c r="L142" s="41">
        <v>1</v>
      </c>
      <c r="M142" s="42"/>
      <c r="N142" s="52" t="s">
        <v>332</v>
      </c>
      <c r="O142" s="20">
        <f t="shared" si="209"/>
        <v>3</v>
      </c>
      <c r="P142" s="20">
        <f t="shared" si="210"/>
        <v>9</v>
      </c>
      <c r="Q142" s="20">
        <f t="shared" si="211"/>
        <v>1999</v>
      </c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DC142" s="22" t="str">
        <f t="shared" si="180"/>
        <v/>
      </c>
      <c r="DD142" s="22" t="str">
        <f t="shared" si="181"/>
        <v/>
      </c>
      <c r="DE142" s="22" t="str">
        <f t="shared" si="182"/>
        <v/>
      </c>
      <c r="DF142" s="22" t="str">
        <f t="shared" si="183"/>
        <v/>
      </c>
      <c r="DG142" s="22" t="str">
        <f t="shared" si="184"/>
        <v/>
      </c>
      <c r="DH142" s="22" t="str">
        <f t="shared" si="185"/>
        <v/>
      </c>
      <c r="DI142" s="22" t="str">
        <f t="shared" si="186"/>
        <v/>
      </c>
      <c r="DJ142" s="22" t="str">
        <f t="shared" si="187"/>
        <v/>
      </c>
      <c r="DK142" s="22" t="str">
        <f t="shared" si="188"/>
        <v/>
      </c>
      <c r="DL142" s="22" t="str">
        <f t="shared" si="189"/>
        <v/>
      </c>
      <c r="DM142" s="22" t="str">
        <f t="shared" si="190"/>
        <v/>
      </c>
      <c r="DN142" s="22" t="str">
        <f t="shared" si="191"/>
        <v/>
      </c>
      <c r="DO142" s="22" t="str">
        <f t="shared" si="192"/>
        <v/>
      </c>
      <c r="DP142" s="22" t="str">
        <f t="shared" si="193"/>
        <v/>
      </c>
      <c r="DQ142" s="22" t="str">
        <f t="shared" si="194"/>
        <v/>
      </c>
      <c r="DR142" s="22" t="str">
        <f t="shared" si="195"/>
        <v/>
      </c>
      <c r="DS142" s="22" t="str">
        <f t="shared" si="196"/>
        <v/>
      </c>
      <c r="DT142" s="22" t="str">
        <f t="shared" si="197"/>
        <v/>
      </c>
      <c r="DU142" s="22" t="str">
        <f t="shared" si="198"/>
        <v/>
      </c>
      <c r="DV142" s="22" t="str">
        <f t="shared" si="199"/>
        <v/>
      </c>
      <c r="DW142" s="22" t="str">
        <f t="shared" si="200"/>
        <v/>
      </c>
      <c r="DX142" s="22" t="str">
        <f t="shared" si="201"/>
        <v/>
      </c>
      <c r="DY142" s="22" t="str">
        <f t="shared" si="202"/>
        <v/>
      </c>
      <c r="DZ142" s="22" t="str">
        <f t="shared" si="203"/>
        <v/>
      </c>
      <c r="EA142" s="22" t="str">
        <f t="shared" si="204"/>
        <v/>
      </c>
      <c r="EB142" s="22" t="str">
        <f t="shared" si="205"/>
        <v/>
      </c>
      <c r="EC142" s="22" t="str">
        <f t="shared" si="206"/>
        <v/>
      </c>
      <c r="ED142" s="22" t="str">
        <f t="shared" si="207"/>
        <v/>
      </c>
      <c r="EE142" s="22" t="str">
        <f t="shared" si="208"/>
        <v/>
      </c>
    </row>
    <row r="143" spans="1:135" ht="11.25" customHeight="1">
      <c r="A143" s="40" t="s">
        <v>145</v>
      </c>
      <c r="B143" s="40" t="s">
        <v>72</v>
      </c>
      <c r="C143" s="86" t="s">
        <v>476</v>
      </c>
      <c r="D143" s="86" t="s">
        <v>50</v>
      </c>
      <c r="E143" s="87">
        <v>1</v>
      </c>
      <c r="F143" s="88" t="s">
        <v>147</v>
      </c>
      <c r="G143" s="89">
        <v>36773</v>
      </c>
      <c r="H143" s="89"/>
      <c r="I143" s="42"/>
      <c r="J143" s="42"/>
      <c r="K143" s="42"/>
      <c r="L143" s="41">
        <v>1</v>
      </c>
      <c r="M143" s="42"/>
      <c r="N143" s="20" t="s">
        <v>333</v>
      </c>
      <c r="O143" s="20">
        <f t="shared" si="209"/>
        <v>1</v>
      </c>
      <c r="P143" s="20">
        <f t="shared" si="210"/>
        <v>9</v>
      </c>
      <c r="Q143" s="20">
        <f t="shared" si="211"/>
        <v>2000</v>
      </c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DC143" s="22" t="str">
        <f t="shared" si="180"/>
        <v/>
      </c>
      <c r="DD143" s="22" t="str">
        <f t="shared" si="181"/>
        <v/>
      </c>
      <c r="DE143" s="22" t="str">
        <f t="shared" si="182"/>
        <v/>
      </c>
      <c r="DF143" s="22" t="str">
        <f t="shared" si="183"/>
        <v/>
      </c>
      <c r="DG143" s="22" t="str">
        <f t="shared" si="184"/>
        <v/>
      </c>
      <c r="DH143" s="22" t="str">
        <f t="shared" si="185"/>
        <v/>
      </c>
      <c r="DI143" s="22" t="str">
        <f t="shared" si="186"/>
        <v/>
      </c>
      <c r="DJ143" s="22" t="str">
        <f t="shared" si="187"/>
        <v/>
      </c>
      <c r="DK143" s="22" t="str">
        <f t="shared" si="188"/>
        <v/>
      </c>
      <c r="DL143" s="22" t="str">
        <f t="shared" si="189"/>
        <v/>
      </c>
      <c r="DM143" s="22" t="str">
        <f t="shared" si="190"/>
        <v/>
      </c>
      <c r="DN143" s="22" t="str">
        <f t="shared" si="191"/>
        <v/>
      </c>
      <c r="DO143" s="22" t="str">
        <f t="shared" si="192"/>
        <v/>
      </c>
      <c r="DP143" s="22" t="str">
        <f t="shared" si="193"/>
        <v/>
      </c>
      <c r="DQ143" s="22" t="str">
        <f t="shared" si="194"/>
        <v/>
      </c>
      <c r="DR143" s="22" t="str">
        <f t="shared" si="195"/>
        <v/>
      </c>
      <c r="DS143" s="22" t="str">
        <f t="shared" si="196"/>
        <v/>
      </c>
      <c r="DT143" s="22" t="str">
        <f t="shared" si="197"/>
        <v/>
      </c>
      <c r="DU143" s="22" t="str">
        <f t="shared" si="198"/>
        <v/>
      </c>
      <c r="DV143" s="22" t="str">
        <f t="shared" si="199"/>
        <v/>
      </c>
      <c r="DW143" s="22" t="str">
        <f t="shared" si="200"/>
        <v/>
      </c>
      <c r="DX143" s="22" t="str">
        <f t="shared" si="201"/>
        <v/>
      </c>
      <c r="DY143" s="22" t="str">
        <f t="shared" si="202"/>
        <v/>
      </c>
      <c r="DZ143" s="22" t="str">
        <f t="shared" si="203"/>
        <v/>
      </c>
      <c r="EA143" s="22" t="str">
        <f t="shared" si="204"/>
        <v/>
      </c>
      <c r="EB143" s="22" t="str">
        <f t="shared" si="205"/>
        <v/>
      </c>
      <c r="EC143" s="22" t="str">
        <f t="shared" si="206"/>
        <v/>
      </c>
      <c r="ED143" s="22" t="str">
        <f t="shared" si="207"/>
        <v/>
      </c>
      <c r="EE143" s="22" t="str">
        <f t="shared" si="208"/>
        <v/>
      </c>
    </row>
    <row r="144" spans="1:135" ht="11.25" customHeight="1">
      <c r="A144" s="40" t="s">
        <v>145</v>
      </c>
      <c r="B144" s="40" t="s">
        <v>78</v>
      </c>
      <c r="C144" s="77" t="s">
        <v>484</v>
      </c>
      <c r="D144" s="86" t="s">
        <v>255</v>
      </c>
      <c r="E144" s="87">
        <v>1</v>
      </c>
      <c r="F144" s="88" t="s">
        <v>147</v>
      </c>
      <c r="G144" s="89">
        <v>36774</v>
      </c>
      <c r="H144" s="89"/>
      <c r="I144" s="42"/>
      <c r="J144" s="42"/>
      <c r="K144" s="42"/>
      <c r="L144" s="41">
        <v>1</v>
      </c>
      <c r="M144" s="42"/>
      <c r="N144" s="20" t="s">
        <v>333</v>
      </c>
      <c r="O144" s="20">
        <f t="shared" si="209"/>
        <v>1</v>
      </c>
      <c r="P144" s="20">
        <f t="shared" si="210"/>
        <v>9</v>
      </c>
      <c r="Q144" s="20">
        <f t="shared" si="211"/>
        <v>2000</v>
      </c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DC144" s="22" t="str">
        <f t="shared" si="180"/>
        <v/>
      </c>
      <c r="DD144" s="22" t="str">
        <f t="shared" si="181"/>
        <v/>
      </c>
      <c r="DE144" s="22" t="str">
        <f t="shared" si="182"/>
        <v/>
      </c>
      <c r="DF144" s="22" t="str">
        <f t="shared" si="183"/>
        <v/>
      </c>
      <c r="DG144" s="22" t="str">
        <f t="shared" si="184"/>
        <v/>
      </c>
      <c r="DH144" s="22" t="str">
        <f t="shared" si="185"/>
        <v/>
      </c>
      <c r="DI144" s="22" t="str">
        <f t="shared" si="186"/>
        <v/>
      </c>
      <c r="DJ144" s="22" t="str">
        <f t="shared" si="187"/>
        <v/>
      </c>
      <c r="DK144" s="22" t="str">
        <f t="shared" si="188"/>
        <v/>
      </c>
      <c r="DL144" s="22" t="str">
        <f t="shared" si="189"/>
        <v/>
      </c>
      <c r="DM144" s="22" t="str">
        <f t="shared" si="190"/>
        <v/>
      </c>
      <c r="DN144" s="22" t="str">
        <f t="shared" si="191"/>
        <v/>
      </c>
      <c r="DO144" s="22" t="str">
        <f t="shared" si="192"/>
        <v/>
      </c>
      <c r="DP144" s="22" t="str">
        <f t="shared" si="193"/>
        <v/>
      </c>
      <c r="DQ144" s="22" t="str">
        <f t="shared" si="194"/>
        <v/>
      </c>
      <c r="DR144" s="22" t="str">
        <f t="shared" si="195"/>
        <v/>
      </c>
      <c r="DS144" s="22" t="str">
        <f t="shared" si="196"/>
        <v/>
      </c>
      <c r="DT144" s="22" t="str">
        <f t="shared" si="197"/>
        <v/>
      </c>
      <c r="DU144" s="22" t="str">
        <f t="shared" si="198"/>
        <v/>
      </c>
      <c r="DV144" s="22" t="str">
        <f t="shared" si="199"/>
        <v/>
      </c>
      <c r="DW144" s="22" t="str">
        <f t="shared" si="200"/>
        <v/>
      </c>
      <c r="DX144" s="22" t="str">
        <f t="shared" si="201"/>
        <v/>
      </c>
      <c r="DY144" s="22" t="str">
        <f t="shared" si="202"/>
        <v/>
      </c>
      <c r="DZ144" s="22" t="str">
        <f t="shared" si="203"/>
        <v/>
      </c>
      <c r="EA144" s="22" t="str">
        <f t="shared" si="204"/>
        <v/>
      </c>
      <c r="EB144" s="22" t="str">
        <f t="shared" si="205"/>
        <v/>
      </c>
      <c r="EC144" s="22" t="str">
        <f t="shared" si="206"/>
        <v/>
      </c>
      <c r="ED144" s="22" t="str">
        <f t="shared" si="207"/>
        <v/>
      </c>
      <c r="EE144" s="22" t="str">
        <f t="shared" si="208"/>
        <v/>
      </c>
    </row>
    <row r="145" spans="1:135" ht="11.25" customHeight="1">
      <c r="A145" s="40" t="s">
        <v>145</v>
      </c>
      <c r="B145" s="40" t="s">
        <v>72</v>
      </c>
      <c r="C145" s="86" t="s">
        <v>50</v>
      </c>
      <c r="D145" s="86"/>
      <c r="E145" s="87">
        <v>1</v>
      </c>
      <c r="F145" s="88" t="s">
        <v>147</v>
      </c>
      <c r="G145" s="89">
        <v>36783</v>
      </c>
      <c r="H145" s="89">
        <v>36784</v>
      </c>
      <c r="I145" s="42"/>
      <c r="J145" s="42"/>
      <c r="K145" s="42"/>
      <c r="L145" s="41">
        <v>1</v>
      </c>
      <c r="M145" s="42"/>
      <c r="N145" s="20" t="s">
        <v>333</v>
      </c>
      <c r="O145" s="20">
        <f t="shared" si="209"/>
        <v>2</v>
      </c>
      <c r="P145" s="20">
        <f t="shared" si="210"/>
        <v>9</v>
      </c>
      <c r="Q145" s="20">
        <f t="shared" si="211"/>
        <v>2000</v>
      </c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DC145" s="22" t="str">
        <f t="shared" si="180"/>
        <v/>
      </c>
      <c r="DD145" s="22" t="str">
        <f t="shared" si="181"/>
        <v/>
      </c>
      <c r="DE145" s="22" t="str">
        <f t="shared" si="182"/>
        <v/>
      </c>
      <c r="DF145" s="22" t="str">
        <f t="shared" si="183"/>
        <v/>
      </c>
      <c r="DG145" s="22" t="str">
        <f t="shared" si="184"/>
        <v/>
      </c>
      <c r="DH145" s="22" t="str">
        <f t="shared" si="185"/>
        <v/>
      </c>
      <c r="DI145" s="22" t="str">
        <f t="shared" si="186"/>
        <v/>
      </c>
      <c r="DJ145" s="22" t="str">
        <f t="shared" si="187"/>
        <v/>
      </c>
      <c r="DK145" s="22" t="str">
        <f t="shared" si="188"/>
        <v/>
      </c>
      <c r="DL145" s="22" t="str">
        <f t="shared" si="189"/>
        <v/>
      </c>
      <c r="DM145" s="22" t="str">
        <f t="shared" si="190"/>
        <v/>
      </c>
      <c r="DN145" s="22" t="str">
        <f t="shared" si="191"/>
        <v/>
      </c>
      <c r="DO145" s="22" t="str">
        <f t="shared" si="192"/>
        <v/>
      </c>
      <c r="DP145" s="22" t="str">
        <f t="shared" si="193"/>
        <v/>
      </c>
      <c r="DQ145" s="22" t="str">
        <f t="shared" si="194"/>
        <v/>
      </c>
      <c r="DR145" s="22" t="str">
        <f t="shared" si="195"/>
        <v/>
      </c>
      <c r="DS145" s="22" t="str">
        <f t="shared" si="196"/>
        <v/>
      </c>
      <c r="DT145" s="22" t="str">
        <f t="shared" si="197"/>
        <v/>
      </c>
      <c r="DU145" s="22" t="str">
        <f t="shared" si="198"/>
        <v/>
      </c>
      <c r="DV145" s="22" t="str">
        <f t="shared" si="199"/>
        <v/>
      </c>
      <c r="DW145" s="22" t="str">
        <f t="shared" si="200"/>
        <v/>
      </c>
      <c r="DX145" s="22" t="str">
        <f t="shared" si="201"/>
        <v/>
      </c>
      <c r="DY145" s="22" t="str">
        <f t="shared" si="202"/>
        <v/>
      </c>
      <c r="DZ145" s="22" t="str">
        <f t="shared" si="203"/>
        <v/>
      </c>
      <c r="EA145" s="22" t="str">
        <f t="shared" si="204"/>
        <v/>
      </c>
      <c r="EB145" s="22" t="str">
        <f t="shared" si="205"/>
        <v/>
      </c>
      <c r="EC145" s="22" t="str">
        <f t="shared" si="206"/>
        <v/>
      </c>
      <c r="ED145" s="22" t="str">
        <f t="shared" si="207"/>
        <v/>
      </c>
      <c r="EE145" s="22" t="str">
        <f t="shared" si="208"/>
        <v/>
      </c>
    </row>
    <row r="146" spans="1:135" ht="11.25" customHeight="1">
      <c r="A146" s="40" t="s">
        <v>145</v>
      </c>
      <c r="B146" s="40" t="s">
        <v>78</v>
      </c>
      <c r="C146" s="77" t="s">
        <v>485</v>
      </c>
      <c r="D146" s="86" t="s">
        <v>255</v>
      </c>
      <c r="E146" s="87">
        <v>1</v>
      </c>
      <c r="F146" s="88" t="s">
        <v>157</v>
      </c>
      <c r="G146" s="89">
        <v>36786</v>
      </c>
      <c r="H146" s="89"/>
      <c r="I146" s="42"/>
      <c r="J146" s="42"/>
      <c r="K146" s="42"/>
      <c r="L146" s="41">
        <v>1</v>
      </c>
      <c r="M146" s="42"/>
      <c r="N146" s="20" t="s">
        <v>333</v>
      </c>
      <c r="O146" s="20">
        <f t="shared" si="209"/>
        <v>2</v>
      </c>
      <c r="P146" s="20">
        <f t="shared" si="210"/>
        <v>9</v>
      </c>
      <c r="Q146" s="20">
        <f t="shared" si="211"/>
        <v>2000</v>
      </c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DC146" s="22" t="str">
        <f t="shared" si="180"/>
        <v/>
      </c>
      <c r="DD146" s="22" t="str">
        <f t="shared" si="181"/>
        <v/>
      </c>
      <c r="DE146" s="22" t="str">
        <f t="shared" si="182"/>
        <v/>
      </c>
      <c r="DF146" s="22" t="str">
        <f t="shared" si="183"/>
        <v/>
      </c>
      <c r="DG146" s="22" t="str">
        <f t="shared" si="184"/>
        <v/>
      </c>
      <c r="DH146" s="22" t="str">
        <f t="shared" si="185"/>
        <v/>
      </c>
      <c r="DI146" s="22" t="str">
        <f t="shared" si="186"/>
        <v/>
      </c>
      <c r="DJ146" s="22" t="str">
        <f t="shared" si="187"/>
        <v/>
      </c>
      <c r="DK146" s="22" t="str">
        <f t="shared" si="188"/>
        <v/>
      </c>
      <c r="DL146" s="22" t="str">
        <f t="shared" si="189"/>
        <v/>
      </c>
      <c r="DM146" s="22" t="str">
        <f t="shared" si="190"/>
        <v/>
      </c>
      <c r="DN146" s="22" t="str">
        <f t="shared" si="191"/>
        <v/>
      </c>
      <c r="DO146" s="22" t="str">
        <f t="shared" si="192"/>
        <v/>
      </c>
      <c r="DP146" s="22" t="str">
        <f t="shared" si="193"/>
        <v/>
      </c>
      <c r="DQ146" s="22" t="str">
        <f t="shared" si="194"/>
        <v/>
      </c>
      <c r="DR146" s="22" t="str">
        <f t="shared" si="195"/>
        <v/>
      </c>
      <c r="DS146" s="22" t="str">
        <f t="shared" si="196"/>
        <v/>
      </c>
      <c r="DT146" s="22" t="str">
        <f t="shared" si="197"/>
        <v/>
      </c>
      <c r="DU146" s="22" t="str">
        <f t="shared" si="198"/>
        <v/>
      </c>
      <c r="DV146" s="22" t="str">
        <f t="shared" si="199"/>
        <v/>
      </c>
      <c r="DW146" s="22" t="str">
        <f t="shared" si="200"/>
        <v/>
      </c>
      <c r="DX146" s="22" t="str">
        <f t="shared" si="201"/>
        <v/>
      </c>
      <c r="DY146" s="22" t="str">
        <f t="shared" si="202"/>
        <v/>
      </c>
      <c r="DZ146" s="22" t="str">
        <f t="shared" si="203"/>
        <v/>
      </c>
      <c r="EA146" s="22" t="str">
        <f t="shared" si="204"/>
        <v/>
      </c>
      <c r="EB146" s="22" t="str">
        <f t="shared" si="205"/>
        <v/>
      </c>
      <c r="EC146" s="22" t="str">
        <f t="shared" si="206"/>
        <v/>
      </c>
      <c r="ED146" s="22" t="str">
        <f t="shared" si="207"/>
        <v/>
      </c>
      <c r="EE146" s="22" t="str">
        <f t="shared" si="208"/>
        <v/>
      </c>
    </row>
    <row r="147" spans="1:135" ht="11.25" customHeight="1">
      <c r="A147" s="40" t="s">
        <v>145</v>
      </c>
      <c r="B147" s="40" t="s">
        <v>81</v>
      </c>
      <c r="C147" s="86" t="s">
        <v>301</v>
      </c>
      <c r="D147" s="86" t="s">
        <v>135</v>
      </c>
      <c r="E147" s="87">
        <v>1</v>
      </c>
      <c r="F147" s="88" t="s">
        <v>154</v>
      </c>
      <c r="G147" s="89">
        <v>37149</v>
      </c>
      <c r="H147" s="89">
        <v>37150</v>
      </c>
      <c r="I147" s="42"/>
      <c r="J147" s="42"/>
      <c r="K147" s="42"/>
      <c r="L147" s="41">
        <v>1</v>
      </c>
      <c r="M147" s="42"/>
      <c r="N147" s="20" t="s">
        <v>333</v>
      </c>
      <c r="O147" s="20">
        <f t="shared" si="209"/>
        <v>2</v>
      </c>
      <c r="P147" s="20">
        <f t="shared" si="210"/>
        <v>9</v>
      </c>
      <c r="Q147" s="20">
        <f t="shared" si="211"/>
        <v>2001</v>
      </c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DC147" s="22" t="str">
        <f t="shared" si="180"/>
        <v/>
      </c>
      <c r="DD147" s="22" t="str">
        <f t="shared" si="181"/>
        <v/>
      </c>
      <c r="DE147" s="22" t="str">
        <f t="shared" si="182"/>
        <v/>
      </c>
      <c r="DF147" s="22" t="str">
        <f t="shared" si="183"/>
        <v/>
      </c>
      <c r="DG147" s="22" t="str">
        <f t="shared" si="184"/>
        <v/>
      </c>
      <c r="DH147" s="22" t="str">
        <f t="shared" si="185"/>
        <v/>
      </c>
      <c r="DI147" s="22" t="str">
        <f t="shared" si="186"/>
        <v/>
      </c>
      <c r="DJ147" s="22" t="str">
        <f t="shared" si="187"/>
        <v/>
      </c>
      <c r="DK147" s="22" t="str">
        <f t="shared" si="188"/>
        <v/>
      </c>
      <c r="DL147" s="22" t="str">
        <f t="shared" si="189"/>
        <v/>
      </c>
      <c r="DM147" s="22" t="str">
        <f t="shared" si="190"/>
        <v/>
      </c>
      <c r="DN147" s="22" t="str">
        <f t="shared" si="191"/>
        <v/>
      </c>
      <c r="DO147" s="22" t="str">
        <f t="shared" si="192"/>
        <v/>
      </c>
      <c r="DP147" s="22" t="str">
        <f t="shared" si="193"/>
        <v/>
      </c>
      <c r="DQ147" s="22" t="str">
        <f t="shared" si="194"/>
        <v/>
      </c>
      <c r="DR147" s="22" t="str">
        <f t="shared" si="195"/>
        <v/>
      </c>
      <c r="DS147" s="22" t="str">
        <f t="shared" si="196"/>
        <v/>
      </c>
      <c r="DT147" s="22" t="str">
        <f t="shared" si="197"/>
        <v/>
      </c>
      <c r="DU147" s="22" t="str">
        <f t="shared" si="198"/>
        <v/>
      </c>
      <c r="DV147" s="22" t="str">
        <f t="shared" si="199"/>
        <v/>
      </c>
      <c r="DW147" s="22" t="str">
        <f t="shared" si="200"/>
        <v/>
      </c>
      <c r="DX147" s="22" t="str">
        <f t="shared" si="201"/>
        <v/>
      </c>
      <c r="DY147" s="22" t="str">
        <f t="shared" si="202"/>
        <v/>
      </c>
      <c r="DZ147" s="22" t="str">
        <f t="shared" si="203"/>
        <v/>
      </c>
      <c r="EA147" s="22" t="str">
        <f t="shared" si="204"/>
        <v/>
      </c>
      <c r="EB147" s="22" t="str">
        <f t="shared" si="205"/>
        <v/>
      </c>
      <c r="EC147" s="22" t="str">
        <f t="shared" si="206"/>
        <v/>
      </c>
      <c r="ED147" s="22" t="str">
        <f t="shared" si="207"/>
        <v/>
      </c>
      <c r="EE147" s="22" t="str">
        <f t="shared" si="208"/>
        <v/>
      </c>
    </row>
    <row r="148" spans="1:135" ht="11.25" customHeight="1">
      <c r="A148" s="40" t="s">
        <v>145</v>
      </c>
      <c r="B148" s="21" t="s">
        <v>81</v>
      </c>
      <c r="C148" s="92" t="s">
        <v>314</v>
      </c>
      <c r="D148" s="92"/>
      <c r="E148" s="93">
        <v>1</v>
      </c>
      <c r="F148" s="94"/>
      <c r="G148" s="95">
        <v>37447</v>
      </c>
      <c r="H148" s="95"/>
      <c r="I148" s="43"/>
      <c r="J148" s="43"/>
      <c r="K148" s="43"/>
      <c r="L148" s="20">
        <v>1</v>
      </c>
      <c r="M148" s="43"/>
      <c r="N148" s="20" t="s">
        <v>333</v>
      </c>
      <c r="O148" s="20">
        <f t="shared" si="209"/>
        <v>1</v>
      </c>
      <c r="P148" s="20">
        <f t="shared" si="210"/>
        <v>7</v>
      </c>
      <c r="Q148" s="20">
        <f t="shared" si="211"/>
        <v>2002</v>
      </c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DC148" s="22" t="str">
        <f t="shared" si="180"/>
        <v/>
      </c>
      <c r="DD148" s="22" t="str">
        <f t="shared" si="181"/>
        <v/>
      </c>
      <c r="DE148" s="22" t="str">
        <f t="shared" si="182"/>
        <v/>
      </c>
      <c r="DF148" s="22" t="str">
        <f t="shared" si="183"/>
        <v/>
      </c>
      <c r="DG148" s="22" t="str">
        <f t="shared" si="184"/>
        <v/>
      </c>
      <c r="DH148" s="22" t="str">
        <f t="shared" si="185"/>
        <v/>
      </c>
      <c r="DI148" s="22" t="str">
        <f t="shared" si="186"/>
        <v/>
      </c>
      <c r="DJ148" s="22" t="str">
        <f t="shared" si="187"/>
        <v/>
      </c>
      <c r="DK148" s="22" t="str">
        <f t="shared" si="188"/>
        <v/>
      </c>
      <c r="DL148" s="22" t="str">
        <f t="shared" si="189"/>
        <v/>
      </c>
      <c r="DM148" s="22" t="str">
        <f t="shared" si="190"/>
        <v/>
      </c>
      <c r="DN148" s="22" t="str">
        <f t="shared" si="191"/>
        <v/>
      </c>
      <c r="DO148" s="22" t="str">
        <f t="shared" si="192"/>
        <v/>
      </c>
      <c r="DP148" s="22" t="str">
        <f t="shared" si="193"/>
        <v/>
      </c>
      <c r="DQ148" s="22" t="str">
        <f t="shared" si="194"/>
        <v/>
      </c>
      <c r="DR148" s="22" t="str">
        <f t="shared" si="195"/>
        <v/>
      </c>
      <c r="DS148" s="22" t="str">
        <f t="shared" si="196"/>
        <v/>
      </c>
      <c r="DT148" s="22" t="str">
        <f t="shared" si="197"/>
        <v/>
      </c>
      <c r="DU148" s="22" t="str">
        <f t="shared" si="198"/>
        <v/>
      </c>
      <c r="DV148" s="22" t="str">
        <f t="shared" si="199"/>
        <v/>
      </c>
      <c r="DW148" s="22" t="str">
        <f t="shared" si="200"/>
        <v/>
      </c>
      <c r="DX148" s="22" t="str">
        <f t="shared" si="201"/>
        <v/>
      </c>
      <c r="DY148" s="22" t="str">
        <f t="shared" si="202"/>
        <v/>
      </c>
      <c r="DZ148" s="22" t="str">
        <f t="shared" si="203"/>
        <v/>
      </c>
      <c r="EA148" s="22" t="str">
        <f t="shared" si="204"/>
        <v/>
      </c>
      <c r="EB148" s="22" t="str">
        <f t="shared" si="205"/>
        <v/>
      </c>
      <c r="EC148" s="22" t="str">
        <f t="shared" si="206"/>
        <v/>
      </c>
      <c r="ED148" s="22" t="str">
        <f t="shared" si="207"/>
        <v/>
      </c>
      <c r="EE148" s="22" t="str">
        <f t="shared" si="208"/>
        <v/>
      </c>
    </row>
    <row r="149" spans="1:135" ht="11.25" customHeight="1">
      <c r="A149" s="40" t="s">
        <v>145</v>
      </c>
      <c r="B149" s="21" t="s">
        <v>72</v>
      </c>
      <c r="C149" s="92" t="s">
        <v>477</v>
      </c>
      <c r="D149" s="92" t="s">
        <v>50</v>
      </c>
      <c r="E149" s="93">
        <v>1</v>
      </c>
      <c r="F149" s="94"/>
      <c r="G149" s="95">
        <v>37456</v>
      </c>
      <c r="H149" s="95"/>
      <c r="I149" s="43"/>
      <c r="J149" s="43"/>
      <c r="K149" s="43"/>
      <c r="L149" s="20">
        <v>1</v>
      </c>
      <c r="M149" s="43"/>
      <c r="N149" s="20" t="s">
        <v>333</v>
      </c>
      <c r="O149" s="20">
        <f t="shared" si="209"/>
        <v>2</v>
      </c>
      <c r="P149" s="20">
        <f t="shared" si="210"/>
        <v>7</v>
      </c>
      <c r="Q149" s="20">
        <f t="shared" si="211"/>
        <v>2002</v>
      </c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DC149" s="22" t="str">
        <f t="shared" si="180"/>
        <v/>
      </c>
      <c r="DD149" s="22" t="str">
        <f t="shared" si="181"/>
        <v/>
      </c>
      <c r="DE149" s="22" t="str">
        <f t="shared" si="182"/>
        <v/>
      </c>
      <c r="DF149" s="22" t="str">
        <f t="shared" si="183"/>
        <v/>
      </c>
      <c r="DG149" s="22" t="str">
        <f t="shared" si="184"/>
        <v/>
      </c>
      <c r="DH149" s="22" t="str">
        <f t="shared" si="185"/>
        <v/>
      </c>
      <c r="DI149" s="22" t="str">
        <f t="shared" si="186"/>
        <v/>
      </c>
      <c r="DJ149" s="22" t="str">
        <f t="shared" si="187"/>
        <v/>
      </c>
      <c r="DK149" s="22" t="str">
        <f t="shared" si="188"/>
        <v/>
      </c>
      <c r="DL149" s="22" t="str">
        <f t="shared" si="189"/>
        <v/>
      </c>
      <c r="DM149" s="22" t="str">
        <f t="shared" si="190"/>
        <v/>
      </c>
      <c r="DN149" s="22" t="str">
        <f t="shared" si="191"/>
        <v/>
      </c>
      <c r="DO149" s="22" t="str">
        <f t="shared" si="192"/>
        <v/>
      </c>
      <c r="DP149" s="22" t="str">
        <f t="shared" si="193"/>
        <v/>
      </c>
      <c r="DQ149" s="22" t="str">
        <f t="shared" si="194"/>
        <v/>
      </c>
      <c r="DR149" s="22" t="str">
        <f t="shared" si="195"/>
        <v/>
      </c>
      <c r="DS149" s="22" t="str">
        <f t="shared" si="196"/>
        <v/>
      </c>
      <c r="DT149" s="22" t="str">
        <f t="shared" si="197"/>
        <v/>
      </c>
      <c r="DU149" s="22" t="str">
        <f t="shared" si="198"/>
        <v/>
      </c>
      <c r="DV149" s="22" t="str">
        <f t="shared" si="199"/>
        <v/>
      </c>
      <c r="DW149" s="22" t="str">
        <f t="shared" si="200"/>
        <v/>
      </c>
      <c r="DX149" s="22" t="str">
        <f t="shared" si="201"/>
        <v/>
      </c>
      <c r="DY149" s="22" t="str">
        <f t="shared" si="202"/>
        <v/>
      </c>
      <c r="DZ149" s="22" t="str">
        <f t="shared" si="203"/>
        <v/>
      </c>
      <c r="EA149" s="22" t="str">
        <f t="shared" si="204"/>
        <v/>
      </c>
      <c r="EB149" s="22" t="str">
        <f t="shared" si="205"/>
        <v/>
      </c>
      <c r="EC149" s="22" t="str">
        <f t="shared" si="206"/>
        <v/>
      </c>
      <c r="ED149" s="22" t="str">
        <f t="shared" si="207"/>
        <v/>
      </c>
      <c r="EE149" s="22" t="str">
        <f t="shared" si="208"/>
        <v/>
      </c>
    </row>
    <row r="150" spans="1:135" ht="11.25" customHeight="1">
      <c r="A150" s="40" t="s">
        <v>145</v>
      </c>
      <c r="B150" s="21" t="s">
        <v>72</v>
      </c>
      <c r="C150" s="92" t="s">
        <v>477</v>
      </c>
      <c r="D150" s="92" t="s">
        <v>50</v>
      </c>
      <c r="E150" s="93">
        <v>1</v>
      </c>
      <c r="F150" s="94"/>
      <c r="G150" s="95">
        <v>37467</v>
      </c>
      <c r="H150" s="95"/>
      <c r="I150" s="43"/>
      <c r="J150" s="43"/>
      <c r="K150" s="43"/>
      <c r="L150" s="20">
        <v>1</v>
      </c>
      <c r="M150" s="43"/>
      <c r="N150" s="20" t="s">
        <v>333</v>
      </c>
      <c r="O150" s="20">
        <f t="shared" si="209"/>
        <v>3</v>
      </c>
      <c r="P150" s="20">
        <f t="shared" si="210"/>
        <v>7</v>
      </c>
      <c r="Q150" s="20">
        <f t="shared" si="211"/>
        <v>2002</v>
      </c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DC150" s="22" t="str">
        <f t="shared" si="180"/>
        <v/>
      </c>
      <c r="DD150" s="22" t="str">
        <f t="shared" si="181"/>
        <v/>
      </c>
      <c r="DE150" s="22" t="str">
        <f t="shared" si="182"/>
        <v/>
      </c>
      <c r="DF150" s="22" t="str">
        <f t="shared" si="183"/>
        <v/>
      </c>
      <c r="DG150" s="22" t="str">
        <f t="shared" si="184"/>
        <v/>
      </c>
      <c r="DH150" s="22" t="str">
        <f t="shared" si="185"/>
        <v/>
      </c>
      <c r="DI150" s="22" t="str">
        <f t="shared" si="186"/>
        <v/>
      </c>
      <c r="DJ150" s="22" t="str">
        <f t="shared" si="187"/>
        <v/>
      </c>
      <c r="DK150" s="22" t="str">
        <f t="shared" si="188"/>
        <v/>
      </c>
      <c r="DL150" s="22" t="str">
        <f t="shared" si="189"/>
        <v/>
      </c>
      <c r="DM150" s="22" t="str">
        <f t="shared" si="190"/>
        <v/>
      </c>
      <c r="DN150" s="22" t="str">
        <f t="shared" si="191"/>
        <v/>
      </c>
      <c r="DO150" s="22" t="str">
        <f t="shared" si="192"/>
        <v/>
      </c>
      <c r="DP150" s="22" t="str">
        <f t="shared" si="193"/>
        <v/>
      </c>
      <c r="DQ150" s="22" t="str">
        <f t="shared" si="194"/>
        <v/>
      </c>
      <c r="DR150" s="22" t="str">
        <f t="shared" si="195"/>
        <v/>
      </c>
      <c r="DS150" s="22" t="str">
        <f t="shared" si="196"/>
        <v/>
      </c>
      <c r="DT150" s="22" t="str">
        <f t="shared" si="197"/>
        <v/>
      </c>
      <c r="DU150" s="22" t="str">
        <f t="shared" si="198"/>
        <v/>
      </c>
      <c r="DV150" s="22" t="str">
        <f t="shared" si="199"/>
        <v/>
      </c>
      <c r="DW150" s="22" t="str">
        <f t="shared" si="200"/>
        <v/>
      </c>
      <c r="DX150" s="22" t="str">
        <f t="shared" si="201"/>
        <v/>
      </c>
      <c r="DY150" s="22" t="str">
        <f t="shared" si="202"/>
        <v/>
      </c>
      <c r="DZ150" s="22" t="str">
        <f t="shared" si="203"/>
        <v/>
      </c>
      <c r="EA150" s="22" t="str">
        <f t="shared" si="204"/>
        <v/>
      </c>
      <c r="EB150" s="22" t="str">
        <f t="shared" si="205"/>
        <v/>
      </c>
      <c r="EC150" s="22" t="str">
        <f t="shared" si="206"/>
        <v/>
      </c>
      <c r="ED150" s="22" t="str">
        <f t="shared" si="207"/>
        <v/>
      </c>
      <c r="EE150" s="22" t="str">
        <f t="shared" si="208"/>
        <v/>
      </c>
    </row>
    <row r="151" spans="1:135" ht="11.25" customHeight="1">
      <c r="A151" s="40" t="s">
        <v>145</v>
      </c>
      <c r="B151" s="21" t="s">
        <v>79</v>
      </c>
      <c r="C151" s="92" t="s">
        <v>334</v>
      </c>
      <c r="D151" s="92" t="s">
        <v>335</v>
      </c>
      <c r="E151" s="93">
        <v>1</v>
      </c>
      <c r="F151" s="94"/>
      <c r="G151" s="95">
        <v>37522</v>
      </c>
      <c r="H151" s="95">
        <v>37523</v>
      </c>
      <c r="I151" s="43"/>
      <c r="J151" s="43"/>
      <c r="K151" s="43"/>
      <c r="L151" s="20">
        <v>1</v>
      </c>
      <c r="M151" s="43"/>
      <c r="N151" s="20" t="s">
        <v>333</v>
      </c>
      <c r="O151" s="20">
        <f t="shared" si="209"/>
        <v>3</v>
      </c>
      <c r="P151" s="20">
        <f t="shared" si="210"/>
        <v>9</v>
      </c>
      <c r="Q151" s="20">
        <f t="shared" si="211"/>
        <v>2002</v>
      </c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DC151" s="22" t="str">
        <f t="shared" si="180"/>
        <v/>
      </c>
      <c r="DD151" s="22" t="str">
        <f t="shared" si="181"/>
        <v/>
      </c>
      <c r="DE151" s="22" t="str">
        <f t="shared" si="182"/>
        <v/>
      </c>
      <c r="DF151" s="22" t="str">
        <f t="shared" si="183"/>
        <v/>
      </c>
      <c r="DG151" s="22" t="str">
        <f t="shared" si="184"/>
        <v/>
      </c>
      <c r="DH151" s="22" t="str">
        <f t="shared" si="185"/>
        <v/>
      </c>
      <c r="DI151" s="22" t="str">
        <f t="shared" si="186"/>
        <v/>
      </c>
      <c r="DJ151" s="22" t="str">
        <f t="shared" si="187"/>
        <v/>
      </c>
      <c r="DK151" s="22" t="str">
        <f t="shared" si="188"/>
        <v/>
      </c>
      <c r="DL151" s="22" t="str">
        <f t="shared" si="189"/>
        <v/>
      </c>
      <c r="DM151" s="22" t="str">
        <f t="shared" si="190"/>
        <v/>
      </c>
      <c r="DN151" s="22" t="str">
        <f t="shared" si="191"/>
        <v/>
      </c>
      <c r="DO151" s="22" t="str">
        <f t="shared" si="192"/>
        <v/>
      </c>
      <c r="DP151" s="22" t="str">
        <f t="shared" si="193"/>
        <v/>
      </c>
      <c r="DQ151" s="22" t="str">
        <f t="shared" si="194"/>
        <v/>
      </c>
      <c r="DR151" s="22" t="str">
        <f t="shared" si="195"/>
        <v/>
      </c>
      <c r="DS151" s="22" t="str">
        <f t="shared" si="196"/>
        <v/>
      </c>
      <c r="DT151" s="22" t="str">
        <f t="shared" si="197"/>
        <v/>
      </c>
      <c r="DU151" s="22" t="str">
        <f t="shared" si="198"/>
        <v/>
      </c>
      <c r="DV151" s="22" t="str">
        <f t="shared" si="199"/>
        <v/>
      </c>
      <c r="DW151" s="22" t="str">
        <f t="shared" si="200"/>
        <v/>
      </c>
      <c r="DX151" s="22" t="str">
        <f t="shared" si="201"/>
        <v/>
      </c>
      <c r="DY151" s="22" t="str">
        <f t="shared" si="202"/>
        <v/>
      </c>
      <c r="DZ151" s="22" t="str">
        <f t="shared" si="203"/>
        <v/>
      </c>
      <c r="EA151" s="22" t="str">
        <f t="shared" si="204"/>
        <v/>
      </c>
      <c r="EB151" s="22" t="str">
        <f t="shared" si="205"/>
        <v/>
      </c>
      <c r="EC151" s="22" t="str">
        <f t="shared" si="206"/>
        <v/>
      </c>
      <c r="ED151" s="22" t="str">
        <f t="shared" si="207"/>
        <v/>
      </c>
      <c r="EE151" s="22" t="str">
        <f t="shared" si="208"/>
        <v/>
      </c>
    </row>
    <row r="152" spans="1:135" ht="11.25" customHeight="1">
      <c r="A152" s="40" t="s">
        <v>145</v>
      </c>
      <c r="B152" s="21" t="s">
        <v>81</v>
      </c>
      <c r="C152" s="92" t="s">
        <v>224</v>
      </c>
      <c r="D152" s="92" t="s">
        <v>138</v>
      </c>
      <c r="E152" s="93">
        <v>1</v>
      </c>
      <c r="F152" s="94"/>
      <c r="G152" s="95">
        <v>37804</v>
      </c>
      <c r="H152" s="95"/>
      <c r="I152" s="43"/>
      <c r="J152" s="43"/>
      <c r="K152" s="43"/>
      <c r="L152" s="20">
        <v>1</v>
      </c>
      <c r="M152" s="43"/>
      <c r="N152" s="20" t="s">
        <v>333</v>
      </c>
      <c r="O152" s="20">
        <f t="shared" si="209"/>
        <v>1</v>
      </c>
      <c r="P152" s="20">
        <f t="shared" si="210"/>
        <v>7</v>
      </c>
      <c r="Q152" s="20">
        <f t="shared" si="211"/>
        <v>2003</v>
      </c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DC152" s="22" t="str">
        <f t="shared" si="180"/>
        <v/>
      </c>
      <c r="DD152" s="22" t="str">
        <f t="shared" si="181"/>
        <v/>
      </c>
      <c r="DE152" s="22" t="str">
        <f t="shared" si="182"/>
        <v/>
      </c>
      <c r="DF152" s="22" t="str">
        <f t="shared" si="183"/>
        <v/>
      </c>
      <c r="DG152" s="22" t="str">
        <f t="shared" si="184"/>
        <v/>
      </c>
      <c r="DH152" s="22" t="str">
        <f t="shared" si="185"/>
        <v/>
      </c>
      <c r="DI152" s="22" t="str">
        <f t="shared" si="186"/>
        <v/>
      </c>
      <c r="DJ152" s="22" t="str">
        <f t="shared" si="187"/>
        <v/>
      </c>
      <c r="DK152" s="22" t="str">
        <f t="shared" si="188"/>
        <v/>
      </c>
      <c r="DL152" s="22" t="str">
        <f t="shared" si="189"/>
        <v/>
      </c>
      <c r="DM152" s="22" t="str">
        <f t="shared" si="190"/>
        <v/>
      </c>
      <c r="DN152" s="22" t="str">
        <f t="shared" si="191"/>
        <v/>
      </c>
      <c r="DO152" s="22" t="str">
        <f t="shared" si="192"/>
        <v/>
      </c>
      <c r="DP152" s="22" t="str">
        <f t="shared" si="193"/>
        <v/>
      </c>
      <c r="DQ152" s="22" t="str">
        <f t="shared" si="194"/>
        <v/>
      </c>
      <c r="DR152" s="22" t="str">
        <f t="shared" si="195"/>
        <v/>
      </c>
      <c r="DS152" s="22" t="str">
        <f t="shared" si="196"/>
        <v/>
      </c>
      <c r="DT152" s="22" t="str">
        <f t="shared" si="197"/>
        <v/>
      </c>
      <c r="DU152" s="22" t="str">
        <f t="shared" si="198"/>
        <v/>
      </c>
      <c r="DV152" s="22" t="str">
        <f t="shared" si="199"/>
        <v/>
      </c>
      <c r="DW152" s="22" t="str">
        <f t="shared" si="200"/>
        <v/>
      </c>
      <c r="DX152" s="22" t="str">
        <f t="shared" si="201"/>
        <v/>
      </c>
      <c r="DY152" s="22" t="str">
        <f t="shared" si="202"/>
        <v/>
      </c>
      <c r="DZ152" s="22" t="str">
        <f t="shared" si="203"/>
        <v/>
      </c>
      <c r="EA152" s="22" t="str">
        <f t="shared" si="204"/>
        <v/>
      </c>
      <c r="EB152" s="22" t="str">
        <f t="shared" si="205"/>
        <v/>
      </c>
      <c r="EC152" s="22" t="str">
        <f t="shared" si="206"/>
        <v/>
      </c>
      <c r="ED152" s="22" t="str">
        <f t="shared" si="207"/>
        <v/>
      </c>
      <c r="EE152" s="22" t="str">
        <f t="shared" si="208"/>
        <v/>
      </c>
    </row>
    <row r="153" spans="1:135" ht="11.25" customHeight="1">
      <c r="A153" s="40" t="s">
        <v>145</v>
      </c>
      <c r="B153" s="21" t="s">
        <v>78</v>
      </c>
      <c r="C153" s="77" t="s">
        <v>486</v>
      </c>
      <c r="D153" s="92" t="s">
        <v>255</v>
      </c>
      <c r="E153" s="93">
        <v>1</v>
      </c>
      <c r="F153" s="94" t="s">
        <v>161</v>
      </c>
      <c r="G153" s="95">
        <v>37865</v>
      </c>
      <c r="H153" s="95"/>
      <c r="I153" s="43"/>
      <c r="J153" s="43"/>
      <c r="K153" s="43"/>
      <c r="L153" s="20">
        <v>1</v>
      </c>
      <c r="M153" s="43"/>
      <c r="N153" s="20" t="s">
        <v>333</v>
      </c>
      <c r="O153" s="20">
        <f t="shared" si="209"/>
        <v>1</v>
      </c>
      <c r="P153" s="20">
        <f t="shared" si="210"/>
        <v>9</v>
      </c>
      <c r="Q153" s="20">
        <f t="shared" si="211"/>
        <v>2003</v>
      </c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DC153" s="22" t="str">
        <f t="shared" si="180"/>
        <v/>
      </c>
      <c r="DD153" s="22" t="str">
        <f t="shared" si="181"/>
        <v/>
      </c>
      <c r="DE153" s="22" t="str">
        <f t="shared" si="182"/>
        <v/>
      </c>
      <c r="DF153" s="22" t="str">
        <f t="shared" si="183"/>
        <v/>
      </c>
      <c r="DG153" s="22" t="str">
        <f t="shared" si="184"/>
        <v/>
      </c>
      <c r="DH153" s="22" t="str">
        <f t="shared" si="185"/>
        <v/>
      </c>
      <c r="DI153" s="22" t="str">
        <f t="shared" si="186"/>
        <v/>
      </c>
      <c r="DJ153" s="22" t="str">
        <f t="shared" si="187"/>
        <v/>
      </c>
      <c r="DK153" s="22" t="str">
        <f t="shared" si="188"/>
        <v/>
      </c>
      <c r="DL153" s="22" t="str">
        <f t="shared" si="189"/>
        <v/>
      </c>
      <c r="DM153" s="22" t="str">
        <f t="shared" si="190"/>
        <v/>
      </c>
      <c r="DN153" s="22" t="str">
        <f t="shared" si="191"/>
        <v/>
      </c>
      <c r="DO153" s="22" t="str">
        <f t="shared" si="192"/>
        <v/>
      </c>
      <c r="DP153" s="22" t="str">
        <f t="shared" si="193"/>
        <v/>
      </c>
      <c r="DQ153" s="22" t="str">
        <f t="shared" si="194"/>
        <v/>
      </c>
      <c r="DR153" s="22" t="str">
        <f t="shared" si="195"/>
        <v/>
      </c>
      <c r="DS153" s="22" t="str">
        <f t="shared" si="196"/>
        <v/>
      </c>
      <c r="DT153" s="22" t="str">
        <f t="shared" si="197"/>
        <v/>
      </c>
      <c r="DU153" s="22" t="str">
        <f t="shared" si="198"/>
        <v/>
      </c>
      <c r="DV153" s="22" t="str">
        <f t="shared" si="199"/>
        <v/>
      </c>
      <c r="DW153" s="22" t="str">
        <f t="shared" si="200"/>
        <v/>
      </c>
      <c r="DX153" s="22" t="str">
        <f t="shared" si="201"/>
        <v/>
      </c>
      <c r="DY153" s="22" t="str">
        <f t="shared" si="202"/>
        <v/>
      </c>
      <c r="DZ153" s="22" t="str">
        <f t="shared" si="203"/>
        <v/>
      </c>
      <c r="EA153" s="22" t="str">
        <f t="shared" si="204"/>
        <v/>
      </c>
      <c r="EB153" s="22" t="str">
        <f t="shared" si="205"/>
        <v/>
      </c>
      <c r="EC153" s="22" t="str">
        <f t="shared" si="206"/>
        <v/>
      </c>
      <c r="ED153" s="22" t="str">
        <f t="shared" si="207"/>
        <v/>
      </c>
      <c r="EE153" s="22" t="str">
        <f t="shared" si="208"/>
        <v/>
      </c>
    </row>
    <row r="154" spans="1:135" ht="11.25" customHeight="1">
      <c r="A154" s="40" t="s">
        <v>145</v>
      </c>
      <c r="B154" s="21" t="s">
        <v>81</v>
      </c>
      <c r="C154" s="92" t="s">
        <v>336</v>
      </c>
      <c r="D154" s="92" t="s">
        <v>135</v>
      </c>
      <c r="E154" s="93">
        <v>1</v>
      </c>
      <c r="F154" s="94"/>
      <c r="G154" s="95">
        <v>37865</v>
      </c>
      <c r="H154" s="95">
        <v>37867</v>
      </c>
      <c r="I154" s="43"/>
      <c r="J154" s="43"/>
      <c r="K154" s="43"/>
      <c r="L154" s="20">
        <v>1</v>
      </c>
      <c r="M154" s="43"/>
      <c r="N154" s="20" t="s">
        <v>333</v>
      </c>
      <c r="O154" s="20">
        <f t="shared" si="209"/>
        <v>1</v>
      </c>
      <c r="P154" s="20">
        <f t="shared" si="210"/>
        <v>9</v>
      </c>
      <c r="Q154" s="20">
        <f t="shared" si="211"/>
        <v>2003</v>
      </c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DC154" s="22" t="str">
        <f t="shared" si="180"/>
        <v/>
      </c>
      <c r="DD154" s="22" t="str">
        <f t="shared" si="181"/>
        <v/>
      </c>
      <c r="DE154" s="22" t="str">
        <f t="shared" si="182"/>
        <v/>
      </c>
      <c r="DF154" s="22" t="str">
        <f t="shared" si="183"/>
        <v/>
      </c>
      <c r="DG154" s="22" t="str">
        <f t="shared" si="184"/>
        <v/>
      </c>
      <c r="DH154" s="22" t="str">
        <f t="shared" si="185"/>
        <v/>
      </c>
      <c r="DI154" s="22" t="str">
        <f t="shared" si="186"/>
        <v/>
      </c>
      <c r="DJ154" s="22" t="str">
        <f t="shared" si="187"/>
        <v/>
      </c>
      <c r="DK154" s="22" t="str">
        <f t="shared" si="188"/>
        <v/>
      </c>
      <c r="DL154" s="22" t="str">
        <f t="shared" si="189"/>
        <v/>
      </c>
      <c r="DM154" s="22" t="str">
        <f t="shared" si="190"/>
        <v/>
      </c>
      <c r="DN154" s="22" t="str">
        <f t="shared" si="191"/>
        <v/>
      </c>
      <c r="DO154" s="22" t="str">
        <f t="shared" si="192"/>
        <v/>
      </c>
      <c r="DP154" s="22" t="str">
        <f t="shared" si="193"/>
        <v/>
      </c>
      <c r="DQ154" s="22" t="str">
        <f t="shared" si="194"/>
        <v/>
      </c>
      <c r="DR154" s="22" t="str">
        <f t="shared" si="195"/>
        <v/>
      </c>
      <c r="DS154" s="22" t="str">
        <f t="shared" si="196"/>
        <v/>
      </c>
      <c r="DT154" s="22" t="str">
        <f t="shared" si="197"/>
        <v/>
      </c>
      <c r="DU154" s="22" t="str">
        <f t="shared" si="198"/>
        <v/>
      </c>
      <c r="DV154" s="22" t="str">
        <f t="shared" si="199"/>
        <v/>
      </c>
      <c r="DW154" s="22" t="str">
        <f t="shared" si="200"/>
        <v/>
      </c>
      <c r="DX154" s="22" t="str">
        <f t="shared" si="201"/>
        <v/>
      </c>
      <c r="DY154" s="22" t="str">
        <f t="shared" si="202"/>
        <v/>
      </c>
      <c r="DZ154" s="22" t="str">
        <f t="shared" si="203"/>
        <v/>
      </c>
      <c r="EA154" s="22" t="str">
        <f t="shared" si="204"/>
        <v/>
      </c>
      <c r="EB154" s="22" t="str">
        <f t="shared" si="205"/>
        <v/>
      </c>
      <c r="EC154" s="22" t="str">
        <f t="shared" si="206"/>
        <v/>
      </c>
      <c r="ED154" s="22" t="str">
        <f t="shared" si="207"/>
        <v/>
      </c>
      <c r="EE154" s="22" t="str">
        <f t="shared" si="208"/>
        <v/>
      </c>
    </row>
    <row r="155" spans="1:135" ht="11.25" customHeight="1">
      <c r="A155" s="40" t="s">
        <v>145</v>
      </c>
      <c r="B155" s="21" t="s">
        <v>78</v>
      </c>
      <c r="C155" s="77" t="s">
        <v>486</v>
      </c>
      <c r="D155" s="92" t="s">
        <v>255</v>
      </c>
      <c r="E155" s="93">
        <v>1</v>
      </c>
      <c r="F155" s="94" t="s">
        <v>161</v>
      </c>
      <c r="G155" s="95">
        <v>37867</v>
      </c>
      <c r="H155" s="95"/>
      <c r="I155" s="43"/>
      <c r="J155" s="43"/>
      <c r="K155" s="43"/>
      <c r="L155" s="20">
        <v>1</v>
      </c>
      <c r="M155" s="43"/>
      <c r="N155" s="20" t="s">
        <v>333</v>
      </c>
      <c r="O155" s="20">
        <f t="shared" si="209"/>
        <v>1</v>
      </c>
      <c r="P155" s="20">
        <f t="shared" si="210"/>
        <v>9</v>
      </c>
      <c r="Q155" s="20">
        <f t="shared" si="211"/>
        <v>2003</v>
      </c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DC155" s="22" t="str">
        <f t="shared" si="180"/>
        <v/>
      </c>
      <c r="DD155" s="22" t="str">
        <f t="shared" si="181"/>
        <v/>
      </c>
      <c r="DE155" s="22" t="str">
        <f t="shared" si="182"/>
        <v/>
      </c>
      <c r="DF155" s="22" t="str">
        <f t="shared" si="183"/>
        <v/>
      </c>
      <c r="DG155" s="22" t="str">
        <f t="shared" si="184"/>
        <v/>
      </c>
      <c r="DH155" s="22" t="str">
        <f t="shared" si="185"/>
        <v/>
      </c>
      <c r="DI155" s="22" t="str">
        <f t="shared" si="186"/>
        <v/>
      </c>
      <c r="DJ155" s="22" t="str">
        <f t="shared" si="187"/>
        <v/>
      </c>
      <c r="DK155" s="22" t="str">
        <f t="shared" si="188"/>
        <v/>
      </c>
      <c r="DL155" s="22" t="str">
        <f t="shared" si="189"/>
        <v/>
      </c>
      <c r="DM155" s="22" t="str">
        <f t="shared" si="190"/>
        <v/>
      </c>
      <c r="DN155" s="22" t="str">
        <f t="shared" si="191"/>
        <v/>
      </c>
      <c r="DO155" s="22" t="str">
        <f t="shared" si="192"/>
        <v/>
      </c>
      <c r="DP155" s="22" t="str">
        <f t="shared" si="193"/>
        <v/>
      </c>
      <c r="DQ155" s="22" t="str">
        <f t="shared" si="194"/>
        <v/>
      </c>
      <c r="DR155" s="22" t="str">
        <f t="shared" si="195"/>
        <v/>
      </c>
      <c r="DS155" s="22" t="str">
        <f t="shared" si="196"/>
        <v/>
      </c>
      <c r="DT155" s="22" t="str">
        <f t="shared" si="197"/>
        <v/>
      </c>
      <c r="DU155" s="22" t="str">
        <f t="shared" si="198"/>
        <v/>
      </c>
      <c r="DV155" s="22" t="str">
        <f t="shared" si="199"/>
        <v/>
      </c>
      <c r="DW155" s="22" t="str">
        <f t="shared" si="200"/>
        <v/>
      </c>
      <c r="DX155" s="22" t="str">
        <f t="shared" si="201"/>
        <v/>
      </c>
      <c r="DY155" s="22" t="str">
        <f t="shared" si="202"/>
        <v/>
      </c>
      <c r="DZ155" s="22" t="str">
        <f t="shared" si="203"/>
        <v/>
      </c>
      <c r="EA155" s="22" t="str">
        <f t="shared" si="204"/>
        <v/>
      </c>
      <c r="EB155" s="22" t="str">
        <f t="shared" si="205"/>
        <v/>
      </c>
      <c r="EC155" s="22" t="str">
        <f t="shared" si="206"/>
        <v/>
      </c>
      <c r="ED155" s="22" t="str">
        <f t="shared" si="207"/>
        <v/>
      </c>
      <c r="EE155" s="22" t="str">
        <f t="shared" si="208"/>
        <v/>
      </c>
    </row>
    <row r="156" spans="1:135" ht="11.25" customHeight="1">
      <c r="A156" s="40" t="s">
        <v>145</v>
      </c>
      <c r="B156" s="21" t="s">
        <v>81</v>
      </c>
      <c r="C156" s="92" t="s">
        <v>478</v>
      </c>
      <c r="D156" s="92" t="s">
        <v>314</v>
      </c>
      <c r="E156" s="93">
        <v>1</v>
      </c>
      <c r="F156" s="94"/>
      <c r="G156" s="95">
        <v>37873</v>
      </c>
      <c r="H156" s="95"/>
      <c r="I156" s="43"/>
      <c r="J156" s="43"/>
      <c r="K156" s="43"/>
      <c r="L156" s="20">
        <v>1</v>
      </c>
      <c r="M156" s="43"/>
      <c r="N156" s="20" t="s">
        <v>333</v>
      </c>
      <c r="O156" s="20">
        <f t="shared" si="209"/>
        <v>1</v>
      </c>
      <c r="P156" s="20">
        <f t="shared" si="210"/>
        <v>9</v>
      </c>
      <c r="Q156" s="20">
        <f t="shared" si="211"/>
        <v>2003</v>
      </c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DC156" s="22" t="str">
        <f t="shared" ref="DC156:DC188" si="212">IF(Q338=1977,IF($E338=0,"",$E338),"")</f>
        <v/>
      </c>
      <c r="DD156" s="22" t="str">
        <f t="shared" ref="DD156:DD188" si="213">IF(Q338=1978,IF($E338=0,"",$E338),"")</f>
        <v/>
      </c>
      <c r="DE156" s="22" t="str">
        <f t="shared" ref="DE156:DE188" si="214">IF(Q338=1979,IF($E338=0,"",$E338),"")</f>
        <v/>
      </c>
      <c r="DF156" s="22" t="str">
        <f t="shared" ref="DF156:DF188" si="215">IF(Q338=1980,IF($E338=0,"",$E338),"")</f>
        <v/>
      </c>
      <c r="DG156" s="22" t="str">
        <f t="shared" ref="DG156:DG188" si="216">IF(Q338=1981,IF($E338=0,"",$E338),"")</f>
        <v/>
      </c>
      <c r="DH156" s="22" t="str">
        <f t="shared" ref="DH156:DH188" si="217">IF(Q338=1982,IF($E338=0,"",$E338),"")</f>
        <v/>
      </c>
      <c r="DI156" s="22" t="str">
        <f t="shared" ref="DI156:DI188" si="218">IF(Q338=1983,IF($E338=0,"",$E338),"")</f>
        <v/>
      </c>
      <c r="DJ156" s="22" t="str">
        <f t="shared" ref="DJ156:DJ188" si="219">IF(Q338=1984,IF($E338=0,"",$E338),"")</f>
        <v/>
      </c>
      <c r="DK156" s="22" t="str">
        <f t="shared" ref="DK156:DK188" si="220">IF(Q338=1985,IF($E338=0,"",$E338),"")</f>
        <v/>
      </c>
      <c r="DL156" s="22" t="str">
        <f t="shared" ref="DL156:DL188" si="221">IF(Q338=1986,IF($E338=0,"",$E338),"")</f>
        <v/>
      </c>
      <c r="DM156" s="22" t="str">
        <f t="shared" ref="DM156:DM188" si="222">IF(Q338=1987,IF($E338=0,"",$E338),"")</f>
        <v/>
      </c>
      <c r="DN156" s="22" t="str">
        <f t="shared" ref="DN156:DN188" si="223">IF(Q338=1988,IF($E338=0,"",$E338),"")</f>
        <v/>
      </c>
      <c r="DO156" s="22" t="str">
        <f t="shared" ref="DO156:DO188" si="224">IF(Q338=1989,IF($E338=0,"",$E338),"")</f>
        <v/>
      </c>
      <c r="DP156" s="22" t="str">
        <f t="shared" ref="DP156:DP188" si="225">IF(Q338=1990,IF($E338=0,"",$E338),"")</f>
        <v/>
      </c>
      <c r="DQ156" s="22" t="str">
        <f t="shared" ref="DQ156:DQ188" si="226">IF(Q338=1991,IF($E338=0,"",$E338),"")</f>
        <v/>
      </c>
      <c r="DR156" s="22" t="str">
        <f t="shared" ref="DR156:DR188" si="227">IF(Q338=1992,IF($E338=0,"",$E338),"")</f>
        <v/>
      </c>
      <c r="DS156" s="22" t="str">
        <f t="shared" ref="DS156:DS188" si="228">IF(Q338=1993,IF($E338=0,"",$E338),"")</f>
        <v/>
      </c>
      <c r="DT156" s="22" t="str">
        <f t="shared" ref="DT156:DT188" si="229">IF(Q338=1994,IF($E338=0,"",$E338),"")</f>
        <v/>
      </c>
      <c r="DU156" s="22" t="str">
        <f t="shared" ref="DU156:DU188" si="230">IF(Q338=1995,IF($E338=0,"",$E338),"")</f>
        <v/>
      </c>
      <c r="DV156" s="22" t="str">
        <f t="shared" ref="DV156:DV188" si="231">IF(Q338=1996,IF($E338=0,"",$E338),"")</f>
        <v/>
      </c>
      <c r="DW156" s="22" t="str">
        <f t="shared" ref="DW156:DW188" si="232">IF(Q338=1997,IF($E338=0,"",$E338),"")</f>
        <v/>
      </c>
      <c r="DX156" s="22" t="str">
        <f t="shared" ref="DX156:DX188" si="233">IF(Q338=1998,IF($E338=0,"",$E338),"")</f>
        <v/>
      </c>
      <c r="DY156" s="22" t="str">
        <f t="shared" ref="DY156:DY188" si="234">IF(Q338=1999,IF($E338=0,"",$E338),"")</f>
        <v/>
      </c>
      <c r="DZ156" s="22" t="str">
        <f t="shared" ref="DZ156:DZ188" si="235">IF(Q338=2000,IF($E338=0,"",$E338),"")</f>
        <v/>
      </c>
      <c r="EA156" s="22" t="str">
        <f t="shared" ref="EA156:EA188" si="236">IF(Q338=2001,IF($E338=0,"",$E338),"")</f>
        <v/>
      </c>
      <c r="EB156" s="22" t="str">
        <f t="shared" ref="EB156:EB188" si="237">IF(Q338=2002,IF($E338=0,"",$E338),"")</f>
        <v/>
      </c>
      <c r="EC156" s="22" t="str">
        <f t="shared" ref="EC156:EC188" si="238">IF(Q338=2003,IF($E338=0,"",$E338),"")</f>
        <v/>
      </c>
      <c r="ED156" s="22" t="str">
        <f t="shared" ref="ED156:ED188" si="239">IF(Q338=2004,IF($E338=0,"",$E338),"")</f>
        <v/>
      </c>
      <c r="EE156" s="22" t="str">
        <f t="shared" ref="EE156:EE188" si="240">IF(Q338=2005,IF($E338=0,"",$E338),"")</f>
        <v/>
      </c>
    </row>
    <row r="157" spans="1:135" ht="11.25" customHeight="1">
      <c r="A157" s="40" t="s">
        <v>145</v>
      </c>
      <c r="B157" s="21" t="s">
        <v>81</v>
      </c>
      <c r="C157" s="92" t="s">
        <v>479</v>
      </c>
      <c r="D157" s="92" t="s">
        <v>314</v>
      </c>
      <c r="E157" s="93">
        <v>1</v>
      </c>
      <c r="F157" s="94" t="s">
        <v>161</v>
      </c>
      <c r="G157" s="95">
        <v>37880</v>
      </c>
      <c r="H157" s="95">
        <v>37882</v>
      </c>
      <c r="I157" s="43"/>
      <c r="J157" s="43"/>
      <c r="K157" s="43"/>
      <c r="L157" s="20">
        <v>1</v>
      </c>
      <c r="M157" s="43"/>
      <c r="N157" s="20" t="s">
        <v>333</v>
      </c>
      <c r="O157" s="20">
        <f t="shared" si="209"/>
        <v>2</v>
      </c>
      <c r="P157" s="20">
        <f t="shared" si="210"/>
        <v>9</v>
      </c>
      <c r="Q157" s="20">
        <f t="shared" si="211"/>
        <v>2003</v>
      </c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DC157" s="22" t="str">
        <f t="shared" si="212"/>
        <v/>
      </c>
      <c r="DD157" s="22" t="str">
        <f t="shared" si="213"/>
        <v/>
      </c>
      <c r="DE157" s="22" t="str">
        <f t="shared" si="214"/>
        <v/>
      </c>
      <c r="DF157" s="22" t="str">
        <f t="shared" si="215"/>
        <v/>
      </c>
      <c r="DG157" s="22" t="str">
        <f t="shared" si="216"/>
        <v/>
      </c>
      <c r="DH157" s="22" t="str">
        <f t="shared" si="217"/>
        <v/>
      </c>
      <c r="DI157" s="22" t="str">
        <f t="shared" si="218"/>
        <v/>
      </c>
      <c r="DJ157" s="22" t="str">
        <f t="shared" si="219"/>
        <v/>
      </c>
      <c r="DK157" s="22" t="str">
        <f t="shared" si="220"/>
        <v/>
      </c>
      <c r="DL157" s="22" t="str">
        <f t="shared" si="221"/>
        <v/>
      </c>
      <c r="DM157" s="22" t="str">
        <f t="shared" si="222"/>
        <v/>
      </c>
      <c r="DN157" s="22" t="str">
        <f t="shared" si="223"/>
        <v/>
      </c>
      <c r="DO157" s="22" t="str">
        <f t="shared" si="224"/>
        <v/>
      </c>
      <c r="DP157" s="22" t="str">
        <f t="shared" si="225"/>
        <v/>
      </c>
      <c r="DQ157" s="22" t="str">
        <f t="shared" si="226"/>
        <v/>
      </c>
      <c r="DR157" s="22" t="str">
        <f t="shared" si="227"/>
        <v/>
      </c>
      <c r="DS157" s="22" t="str">
        <f t="shared" si="228"/>
        <v/>
      </c>
      <c r="DT157" s="22" t="str">
        <f t="shared" si="229"/>
        <v/>
      </c>
      <c r="DU157" s="22" t="str">
        <f t="shared" si="230"/>
        <v/>
      </c>
      <c r="DV157" s="22" t="str">
        <f t="shared" si="231"/>
        <v/>
      </c>
      <c r="DW157" s="22" t="str">
        <f t="shared" si="232"/>
        <v/>
      </c>
      <c r="DX157" s="22" t="str">
        <f t="shared" si="233"/>
        <v/>
      </c>
      <c r="DY157" s="22" t="str">
        <f t="shared" si="234"/>
        <v/>
      </c>
      <c r="DZ157" s="22" t="str">
        <f t="shared" si="235"/>
        <v/>
      </c>
      <c r="EA157" s="22" t="str">
        <f t="shared" si="236"/>
        <v/>
      </c>
      <c r="EB157" s="22" t="str">
        <f t="shared" si="237"/>
        <v/>
      </c>
      <c r="EC157" s="22" t="str">
        <f t="shared" si="238"/>
        <v/>
      </c>
      <c r="ED157" s="22" t="str">
        <f t="shared" si="239"/>
        <v/>
      </c>
      <c r="EE157" s="22" t="str">
        <f t="shared" si="240"/>
        <v/>
      </c>
    </row>
    <row r="158" spans="1:135" ht="11.25" customHeight="1">
      <c r="A158" s="40" t="s">
        <v>145</v>
      </c>
      <c r="B158" s="21" t="s">
        <v>81</v>
      </c>
      <c r="C158" s="92" t="s">
        <v>198</v>
      </c>
      <c r="D158" s="92" t="s">
        <v>135</v>
      </c>
      <c r="E158" s="93">
        <v>1</v>
      </c>
      <c r="F158" s="94"/>
      <c r="G158" s="95">
        <v>37881</v>
      </c>
      <c r="H158" s="95"/>
      <c r="I158" s="43"/>
      <c r="J158" s="43"/>
      <c r="K158" s="43"/>
      <c r="L158" s="20">
        <v>1</v>
      </c>
      <c r="M158" s="43"/>
      <c r="N158" s="20" t="s">
        <v>333</v>
      </c>
      <c r="O158" s="20">
        <f t="shared" si="209"/>
        <v>2</v>
      </c>
      <c r="P158" s="20">
        <f t="shared" si="210"/>
        <v>9</v>
      </c>
      <c r="Q158" s="20">
        <f t="shared" si="211"/>
        <v>2003</v>
      </c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DC158" s="22" t="str">
        <f t="shared" si="212"/>
        <v/>
      </c>
      <c r="DD158" s="22" t="str">
        <f t="shared" si="213"/>
        <v/>
      </c>
      <c r="DE158" s="22" t="str">
        <f t="shared" si="214"/>
        <v/>
      </c>
      <c r="DF158" s="22" t="str">
        <f t="shared" si="215"/>
        <v/>
      </c>
      <c r="DG158" s="22" t="str">
        <f t="shared" si="216"/>
        <v/>
      </c>
      <c r="DH158" s="22" t="str">
        <f t="shared" si="217"/>
        <v/>
      </c>
      <c r="DI158" s="22" t="str">
        <f t="shared" si="218"/>
        <v/>
      </c>
      <c r="DJ158" s="22" t="str">
        <f t="shared" si="219"/>
        <v/>
      </c>
      <c r="DK158" s="22" t="str">
        <f t="shared" si="220"/>
        <v/>
      </c>
      <c r="DL158" s="22" t="str">
        <f t="shared" si="221"/>
        <v/>
      </c>
      <c r="DM158" s="22" t="str">
        <f t="shared" si="222"/>
        <v/>
      </c>
      <c r="DN158" s="22" t="str">
        <f t="shared" si="223"/>
        <v/>
      </c>
      <c r="DO158" s="22" t="str">
        <f t="shared" si="224"/>
        <v/>
      </c>
      <c r="DP158" s="22" t="str">
        <f t="shared" si="225"/>
        <v/>
      </c>
      <c r="DQ158" s="22" t="str">
        <f t="shared" si="226"/>
        <v/>
      </c>
      <c r="DR158" s="22" t="str">
        <f t="shared" si="227"/>
        <v/>
      </c>
      <c r="DS158" s="22" t="str">
        <f t="shared" si="228"/>
        <v/>
      </c>
      <c r="DT158" s="22" t="str">
        <f t="shared" si="229"/>
        <v/>
      </c>
      <c r="DU158" s="22" t="str">
        <f t="shared" si="230"/>
        <v/>
      </c>
      <c r="DV158" s="22" t="str">
        <f t="shared" si="231"/>
        <v/>
      </c>
      <c r="DW158" s="22" t="str">
        <f t="shared" si="232"/>
        <v/>
      </c>
      <c r="DX158" s="22" t="str">
        <f t="shared" si="233"/>
        <v/>
      </c>
      <c r="DY158" s="22" t="str">
        <f t="shared" si="234"/>
        <v/>
      </c>
      <c r="DZ158" s="22" t="str">
        <f t="shared" si="235"/>
        <v/>
      </c>
      <c r="EA158" s="22" t="str">
        <f t="shared" si="236"/>
        <v/>
      </c>
      <c r="EB158" s="22" t="str">
        <f t="shared" si="237"/>
        <v/>
      </c>
      <c r="EC158" s="22" t="str">
        <f t="shared" si="238"/>
        <v/>
      </c>
      <c r="ED158" s="22" t="str">
        <f t="shared" si="239"/>
        <v/>
      </c>
      <c r="EE158" s="22" t="str">
        <f t="shared" si="240"/>
        <v/>
      </c>
    </row>
    <row r="159" spans="1:135" ht="11.25" customHeight="1">
      <c r="A159" s="40" t="s">
        <v>145</v>
      </c>
      <c r="B159" s="21" t="s">
        <v>72</v>
      </c>
      <c r="C159" s="92" t="s">
        <v>480</v>
      </c>
      <c r="D159" s="92" t="s">
        <v>50</v>
      </c>
      <c r="E159" s="93">
        <v>1</v>
      </c>
      <c r="F159" s="94"/>
      <c r="G159" s="95">
        <v>37884</v>
      </c>
      <c r="H159" s="95"/>
      <c r="I159" s="43"/>
      <c r="J159" s="43"/>
      <c r="K159" s="43"/>
      <c r="L159" s="20">
        <v>1</v>
      </c>
      <c r="M159" s="43"/>
      <c r="N159" s="20" t="s">
        <v>337</v>
      </c>
      <c r="O159" s="20">
        <f t="shared" si="209"/>
        <v>2</v>
      </c>
      <c r="P159" s="20">
        <f t="shared" si="210"/>
        <v>9</v>
      </c>
      <c r="Q159" s="20">
        <f t="shared" si="211"/>
        <v>2003</v>
      </c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DC159" s="22" t="str">
        <f t="shared" si="212"/>
        <v/>
      </c>
      <c r="DD159" s="22" t="str">
        <f t="shared" si="213"/>
        <v/>
      </c>
      <c r="DE159" s="22" t="str">
        <f t="shared" si="214"/>
        <v/>
      </c>
      <c r="DF159" s="22" t="str">
        <f t="shared" si="215"/>
        <v/>
      </c>
      <c r="DG159" s="22" t="str">
        <f t="shared" si="216"/>
        <v/>
      </c>
      <c r="DH159" s="22" t="str">
        <f t="shared" si="217"/>
        <v/>
      </c>
      <c r="DI159" s="22" t="str">
        <f t="shared" si="218"/>
        <v/>
      </c>
      <c r="DJ159" s="22" t="str">
        <f t="shared" si="219"/>
        <v/>
      </c>
      <c r="DK159" s="22" t="str">
        <f t="shared" si="220"/>
        <v/>
      </c>
      <c r="DL159" s="22" t="str">
        <f t="shared" si="221"/>
        <v/>
      </c>
      <c r="DM159" s="22" t="str">
        <f t="shared" si="222"/>
        <v/>
      </c>
      <c r="DN159" s="22" t="str">
        <f t="shared" si="223"/>
        <v/>
      </c>
      <c r="DO159" s="22" t="str">
        <f t="shared" si="224"/>
        <v/>
      </c>
      <c r="DP159" s="22" t="str">
        <f t="shared" si="225"/>
        <v/>
      </c>
      <c r="DQ159" s="22" t="str">
        <f t="shared" si="226"/>
        <v/>
      </c>
      <c r="DR159" s="22" t="str">
        <f t="shared" si="227"/>
        <v/>
      </c>
      <c r="DS159" s="22" t="str">
        <f t="shared" si="228"/>
        <v/>
      </c>
      <c r="DT159" s="22" t="str">
        <f t="shared" si="229"/>
        <v/>
      </c>
      <c r="DU159" s="22" t="str">
        <f t="shared" si="230"/>
        <v/>
      </c>
      <c r="DV159" s="22" t="str">
        <f t="shared" si="231"/>
        <v/>
      </c>
      <c r="DW159" s="22" t="str">
        <f t="shared" si="232"/>
        <v/>
      </c>
      <c r="DX159" s="22" t="str">
        <f t="shared" si="233"/>
        <v/>
      </c>
      <c r="DY159" s="22" t="str">
        <f t="shared" si="234"/>
        <v/>
      </c>
      <c r="DZ159" s="22" t="str">
        <f t="shared" si="235"/>
        <v/>
      </c>
      <c r="EA159" s="22" t="str">
        <f t="shared" si="236"/>
        <v/>
      </c>
      <c r="EB159" s="22" t="str">
        <f t="shared" si="237"/>
        <v/>
      </c>
      <c r="EC159" s="22" t="str">
        <f t="shared" si="238"/>
        <v/>
      </c>
      <c r="ED159" s="22" t="str">
        <f t="shared" si="239"/>
        <v/>
      </c>
      <c r="EE159" s="22" t="str">
        <f t="shared" si="240"/>
        <v/>
      </c>
    </row>
    <row r="160" spans="1:135" ht="11.25" customHeight="1">
      <c r="A160" s="40" t="s">
        <v>145</v>
      </c>
      <c r="B160" s="21" t="s">
        <v>81</v>
      </c>
      <c r="C160" s="92" t="s">
        <v>481</v>
      </c>
      <c r="D160" s="92" t="s">
        <v>136</v>
      </c>
      <c r="E160" s="93">
        <v>1</v>
      </c>
      <c r="F160" s="94"/>
      <c r="G160" s="95">
        <v>37895</v>
      </c>
      <c r="H160" s="95">
        <v>37901</v>
      </c>
      <c r="I160" s="43"/>
      <c r="J160" s="43"/>
      <c r="K160" s="43"/>
      <c r="L160" s="20">
        <v>1</v>
      </c>
      <c r="M160" s="43"/>
      <c r="N160" s="20" t="s">
        <v>333</v>
      </c>
      <c r="O160" s="20">
        <f t="shared" si="209"/>
        <v>1</v>
      </c>
      <c r="P160" s="20">
        <f t="shared" si="210"/>
        <v>10</v>
      </c>
      <c r="Q160" s="20">
        <f t="shared" si="211"/>
        <v>2003</v>
      </c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DC160" s="22" t="str">
        <f t="shared" si="212"/>
        <v/>
      </c>
      <c r="DD160" s="22" t="str">
        <f t="shared" si="213"/>
        <v/>
      </c>
      <c r="DE160" s="22" t="str">
        <f t="shared" si="214"/>
        <v/>
      </c>
      <c r="DF160" s="22" t="str">
        <f t="shared" si="215"/>
        <v/>
      </c>
      <c r="DG160" s="22" t="str">
        <f t="shared" si="216"/>
        <v/>
      </c>
      <c r="DH160" s="22" t="str">
        <f t="shared" si="217"/>
        <v/>
      </c>
      <c r="DI160" s="22" t="str">
        <f t="shared" si="218"/>
        <v/>
      </c>
      <c r="DJ160" s="22" t="str">
        <f t="shared" si="219"/>
        <v/>
      </c>
      <c r="DK160" s="22" t="str">
        <f t="shared" si="220"/>
        <v/>
      </c>
      <c r="DL160" s="22" t="str">
        <f t="shared" si="221"/>
        <v/>
      </c>
      <c r="DM160" s="22" t="str">
        <f t="shared" si="222"/>
        <v/>
      </c>
      <c r="DN160" s="22" t="str">
        <f t="shared" si="223"/>
        <v/>
      </c>
      <c r="DO160" s="22" t="str">
        <f t="shared" si="224"/>
        <v/>
      </c>
      <c r="DP160" s="22" t="str">
        <f t="shared" si="225"/>
        <v/>
      </c>
      <c r="DQ160" s="22" t="str">
        <f t="shared" si="226"/>
        <v/>
      </c>
      <c r="DR160" s="22" t="str">
        <f t="shared" si="227"/>
        <v/>
      </c>
      <c r="DS160" s="22" t="str">
        <f t="shared" si="228"/>
        <v/>
      </c>
      <c r="DT160" s="22" t="str">
        <f t="shared" si="229"/>
        <v/>
      </c>
      <c r="DU160" s="22" t="str">
        <f t="shared" si="230"/>
        <v/>
      </c>
      <c r="DV160" s="22" t="str">
        <f t="shared" si="231"/>
        <v/>
      </c>
      <c r="DW160" s="22" t="str">
        <f t="shared" si="232"/>
        <v/>
      </c>
      <c r="DX160" s="22" t="str">
        <f t="shared" si="233"/>
        <v/>
      </c>
      <c r="DY160" s="22" t="str">
        <f t="shared" si="234"/>
        <v/>
      </c>
      <c r="DZ160" s="22" t="str">
        <f t="shared" si="235"/>
        <v/>
      </c>
      <c r="EA160" s="22" t="str">
        <f t="shared" si="236"/>
        <v/>
      </c>
      <c r="EB160" s="22" t="str">
        <f t="shared" si="237"/>
        <v/>
      </c>
      <c r="EC160" s="22" t="str">
        <f t="shared" si="238"/>
        <v/>
      </c>
      <c r="ED160" s="22" t="str">
        <f t="shared" si="239"/>
        <v/>
      </c>
      <c r="EE160" s="22" t="str">
        <f t="shared" si="240"/>
        <v/>
      </c>
    </row>
    <row r="161" spans="1:135" ht="11.25" customHeight="1">
      <c r="A161" s="40" t="s">
        <v>145</v>
      </c>
      <c r="B161" s="22" t="s">
        <v>78</v>
      </c>
      <c r="C161" s="84" t="s">
        <v>338</v>
      </c>
      <c r="D161" s="84"/>
      <c r="E161" s="22">
        <v>1</v>
      </c>
      <c r="G161" s="29">
        <v>38214</v>
      </c>
      <c r="I161" s="44"/>
      <c r="J161" s="44"/>
      <c r="K161" s="44"/>
      <c r="L161" s="22">
        <v>1</v>
      </c>
      <c r="M161" s="44"/>
      <c r="N161" s="20" t="s">
        <v>333</v>
      </c>
      <c r="O161" s="20">
        <f t="shared" si="209"/>
        <v>2</v>
      </c>
      <c r="P161" s="20">
        <f t="shared" si="210"/>
        <v>8</v>
      </c>
      <c r="Q161" s="20">
        <f t="shared" si="211"/>
        <v>2004</v>
      </c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DC161" s="22" t="str">
        <f t="shared" si="212"/>
        <v/>
      </c>
      <c r="DD161" s="22" t="str">
        <f t="shared" si="213"/>
        <v/>
      </c>
      <c r="DE161" s="22" t="str">
        <f t="shared" si="214"/>
        <v/>
      </c>
      <c r="DF161" s="22" t="str">
        <f t="shared" si="215"/>
        <v/>
      </c>
      <c r="DG161" s="22" t="str">
        <f t="shared" si="216"/>
        <v/>
      </c>
      <c r="DH161" s="22" t="str">
        <f t="shared" si="217"/>
        <v/>
      </c>
      <c r="DI161" s="22" t="str">
        <f t="shared" si="218"/>
        <v/>
      </c>
      <c r="DJ161" s="22" t="str">
        <f t="shared" si="219"/>
        <v/>
      </c>
      <c r="DK161" s="22" t="str">
        <f t="shared" si="220"/>
        <v/>
      </c>
      <c r="DL161" s="22" t="str">
        <f t="shared" si="221"/>
        <v/>
      </c>
      <c r="DM161" s="22" t="str">
        <f t="shared" si="222"/>
        <v/>
      </c>
      <c r="DN161" s="22" t="str">
        <f t="shared" si="223"/>
        <v/>
      </c>
      <c r="DO161" s="22" t="str">
        <f t="shared" si="224"/>
        <v/>
      </c>
      <c r="DP161" s="22" t="str">
        <f t="shared" si="225"/>
        <v/>
      </c>
      <c r="DQ161" s="22" t="str">
        <f t="shared" si="226"/>
        <v/>
      </c>
      <c r="DR161" s="22" t="str">
        <f t="shared" si="227"/>
        <v/>
      </c>
      <c r="DS161" s="22" t="str">
        <f t="shared" si="228"/>
        <v/>
      </c>
      <c r="DT161" s="22" t="str">
        <f t="shared" si="229"/>
        <v/>
      </c>
      <c r="DU161" s="22" t="str">
        <f t="shared" si="230"/>
        <v/>
      </c>
      <c r="DV161" s="22" t="str">
        <f t="shared" si="231"/>
        <v/>
      </c>
      <c r="DW161" s="22" t="str">
        <f t="shared" si="232"/>
        <v/>
      </c>
      <c r="DX161" s="22" t="str">
        <f t="shared" si="233"/>
        <v/>
      </c>
      <c r="DY161" s="22" t="str">
        <f t="shared" si="234"/>
        <v/>
      </c>
      <c r="DZ161" s="22" t="str">
        <f t="shared" si="235"/>
        <v/>
      </c>
      <c r="EA161" s="22" t="str">
        <f t="shared" si="236"/>
        <v/>
      </c>
      <c r="EB161" s="22" t="str">
        <f t="shared" si="237"/>
        <v/>
      </c>
      <c r="EC161" s="22" t="str">
        <f t="shared" si="238"/>
        <v/>
      </c>
      <c r="ED161" s="22" t="str">
        <f t="shared" si="239"/>
        <v/>
      </c>
      <c r="EE161" s="22" t="str">
        <f t="shared" si="240"/>
        <v/>
      </c>
    </row>
    <row r="162" spans="1:135" ht="11.25" customHeight="1">
      <c r="A162" s="40" t="s">
        <v>145</v>
      </c>
      <c r="B162" s="22" t="s">
        <v>81</v>
      </c>
      <c r="C162" s="84" t="s">
        <v>262</v>
      </c>
      <c r="D162" s="84" t="s">
        <v>138</v>
      </c>
      <c r="E162" s="22">
        <v>1</v>
      </c>
      <c r="G162" s="29">
        <v>38236</v>
      </c>
      <c r="H162" s="29">
        <v>38237</v>
      </c>
      <c r="I162" s="44"/>
      <c r="J162" s="44"/>
      <c r="K162" s="44"/>
      <c r="L162" s="22">
        <v>1</v>
      </c>
      <c r="M162" s="44"/>
      <c r="N162" s="20" t="s">
        <v>333</v>
      </c>
      <c r="O162" s="20">
        <f t="shared" si="209"/>
        <v>1</v>
      </c>
      <c r="P162" s="20">
        <f t="shared" si="210"/>
        <v>9</v>
      </c>
      <c r="Q162" s="20">
        <f t="shared" si="211"/>
        <v>2004</v>
      </c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DC162" s="22" t="str">
        <f t="shared" si="212"/>
        <v/>
      </c>
      <c r="DD162" s="22" t="str">
        <f t="shared" si="213"/>
        <v/>
      </c>
      <c r="DE162" s="22" t="str">
        <f t="shared" si="214"/>
        <v/>
      </c>
      <c r="DF162" s="22" t="str">
        <f t="shared" si="215"/>
        <v/>
      </c>
      <c r="DG162" s="22" t="str">
        <f t="shared" si="216"/>
        <v/>
      </c>
      <c r="DH162" s="22" t="str">
        <f t="shared" si="217"/>
        <v/>
      </c>
      <c r="DI162" s="22" t="str">
        <f t="shared" si="218"/>
        <v/>
      </c>
      <c r="DJ162" s="22" t="str">
        <f t="shared" si="219"/>
        <v/>
      </c>
      <c r="DK162" s="22" t="str">
        <f t="shared" si="220"/>
        <v/>
      </c>
      <c r="DL162" s="22" t="str">
        <f t="shared" si="221"/>
        <v/>
      </c>
      <c r="DM162" s="22" t="str">
        <f t="shared" si="222"/>
        <v/>
      </c>
      <c r="DN162" s="22" t="str">
        <f t="shared" si="223"/>
        <v/>
      </c>
      <c r="DO162" s="22" t="str">
        <f t="shared" si="224"/>
        <v/>
      </c>
      <c r="DP162" s="22" t="str">
        <f t="shared" si="225"/>
        <v/>
      </c>
      <c r="DQ162" s="22" t="str">
        <f t="shared" si="226"/>
        <v/>
      </c>
      <c r="DR162" s="22" t="str">
        <f t="shared" si="227"/>
        <v/>
      </c>
      <c r="DS162" s="22" t="str">
        <f t="shared" si="228"/>
        <v/>
      </c>
      <c r="DT162" s="22" t="str">
        <f t="shared" si="229"/>
        <v/>
      </c>
      <c r="DU162" s="22" t="str">
        <f t="shared" si="230"/>
        <v/>
      </c>
      <c r="DV162" s="22" t="str">
        <f t="shared" si="231"/>
        <v/>
      </c>
      <c r="DW162" s="22" t="str">
        <f t="shared" si="232"/>
        <v/>
      </c>
      <c r="DX162" s="22" t="str">
        <f t="shared" si="233"/>
        <v/>
      </c>
      <c r="DY162" s="22" t="str">
        <f t="shared" si="234"/>
        <v/>
      </c>
      <c r="DZ162" s="22" t="str">
        <f t="shared" si="235"/>
        <v/>
      </c>
      <c r="EA162" s="22" t="str">
        <f t="shared" si="236"/>
        <v/>
      </c>
      <c r="EB162" s="22" t="str">
        <f t="shared" si="237"/>
        <v/>
      </c>
      <c r="EC162" s="22" t="str">
        <f t="shared" si="238"/>
        <v/>
      </c>
      <c r="ED162" s="22" t="str">
        <f t="shared" si="239"/>
        <v/>
      </c>
      <c r="EE162" s="22" t="str">
        <f t="shared" si="240"/>
        <v/>
      </c>
    </row>
    <row r="163" spans="1:135" ht="11.25" customHeight="1">
      <c r="A163" s="45" t="s">
        <v>145</v>
      </c>
      <c r="B163" s="45" t="s">
        <v>72</v>
      </c>
      <c r="C163" s="96" t="s">
        <v>360</v>
      </c>
      <c r="D163" s="96" t="s">
        <v>50</v>
      </c>
      <c r="E163" s="97">
        <v>1</v>
      </c>
      <c r="F163" s="98"/>
      <c r="G163" s="99">
        <v>38525</v>
      </c>
      <c r="H163" s="99">
        <v>38526</v>
      </c>
      <c r="I163" s="48"/>
      <c r="J163" s="48"/>
      <c r="K163" s="48"/>
      <c r="L163" s="46">
        <v>1</v>
      </c>
      <c r="M163" s="48"/>
      <c r="N163" s="20" t="s">
        <v>339</v>
      </c>
      <c r="O163" s="20">
        <f t="shared" si="209"/>
        <v>3</v>
      </c>
      <c r="P163" s="20">
        <f t="shared" si="210"/>
        <v>6</v>
      </c>
      <c r="Q163" s="20">
        <f t="shared" si="211"/>
        <v>2005</v>
      </c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DC163" s="22" t="str">
        <f t="shared" si="212"/>
        <v/>
      </c>
      <c r="DD163" s="22" t="str">
        <f t="shared" si="213"/>
        <v/>
      </c>
      <c r="DE163" s="22" t="str">
        <f t="shared" si="214"/>
        <v/>
      </c>
      <c r="DF163" s="22" t="str">
        <f t="shared" si="215"/>
        <v/>
      </c>
      <c r="DG163" s="22" t="str">
        <f t="shared" si="216"/>
        <v/>
      </c>
      <c r="DH163" s="22" t="str">
        <f t="shared" si="217"/>
        <v/>
      </c>
      <c r="DI163" s="22" t="str">
        <f t="shared" si="218"/>
        <v/>
      </c>
      <c r="DJ163" s="22" t="str">
        <f t="shared" si="219"/>
        <v/>
      </c>
      <c r="DK163" s="22" t="str">
        <f t="shared" si="220"/>
        <v/>
      </c>
      <c r="DL163" s="22" t="str">
        <f t="shared" si="221"/>
        <v/>
      </c>
      <c r="DM163" s="22" t="str">
        <f t="shared" si="222"/>
        <v/>
      </c>
      <c r="DN163" s="22" t="str">
        <f t="shared" si="223"/>
        <v/>
      </c>
      <c r="DO163" s="22" t="str">
        <f t="shared" si="224"/>
        <v/>
      </c>
      <c r="DP163" s="22" t="str">
        <f t="shared" si="225"/>
        <v/>
      </c>
      <c r="DQ163" s="22" t="str">
        <f t="shared" si="226"/>
        <v/>
      </c>
      <c r="DR163" s="22" t="str">
        <f t="shared" si="227"/>
        <v/>
      </c>
      <c r="DS163" s="22" t="str">
        <f t="shared" si="228"/>
        <v/>
      </c>
      <c r="DT163" s="22" t="str">
        <f t="shared" si="229"/>
        <v/>
      </c>
      <c r="DU163" s="22" t="str">
        <f t="shared" si="230"/>
        <v/>
      </c>
      <c r="DV163" s="22" t="str">
        <f t="shared" si="231"/>
        <v/>
      </c>
      <c r="DW163" s="22" t="str">
        <f t="shared" si="232"/>
        <v/>
      </c>
      <c r="DX163" s="22" t="str">
        <f t="shared" si="233"/>
        <v/>
      </c>
      <c r="DY163" s="22" t="str">
        <f t="shared" si="234"/>
        <v/>
      </c>
      <c r="DZ163" s="22" t="str">
        <f t="shared" si="235"/>
        <v/>
      </c>
      <c r="EA163" s="22" t="str">
        <f t="shared" si="236"/>
        <v/>
      </c>
      <c r="EB163" s="22" t="str">
        <f t="shared" si="237"/>
        <v/>
      </c>
      <c r="EC163" s="22" t="str">
        <f t="shared" si="238"/>
        <v/>
      </c>
      <c r="ED163" s="22" t="str">
        <f t="shared" si="239"/>
        <v/>
      </c>
      <c r="EE163" s="22" t="str">
        <f t="shared" si="240"/>
        <v/>
      </c>
    </row>
    <row r="164" spans="1:135" ht="11.25" customHeight="1">
      <c r="A164" s="45" t="s">
        <v>145</v>
      </c>
      <c r="B164" s="45" t="s">
        <v>81</v>
      </c>
      <c r="C164" s="96" t="s">
        <v>340</v>
      </c>
      <c r="D164" s="96" t="s">
        <v>341</v>
      </c>
      <c r="E164" s="97">
        <v>1</v>
      </c>
      <c r="F164" s="98"/>
      <c r="G164" s="99">
        <v>38597</v>
      </c>
      <c r="H164" s="99">
        <v>38601</v>
      </c>
      <c r="I164" s="48"/>
      <c r="J164" s="48"/>
      <c r="K164" s="48"/>
      <c r="L164" s="46">
        <v>1</v>
      </c>
      <c r="M164" s="48"/>
      <c r="N164" s="20" t="s">
        <v>342</v>
      </c>
      <c r="O164" s="20">
        <f t="shared" si="209"/>
        <v>1</v>
      </c>
      <c r="P164" s="20">
        <f t="shared" si="210"/>
        <v>9</v>
      </c>
      <c r="Q164" s="20">
        <f t="shared" si="211"/>
        <v>2005</v>
      </c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DC164" s="22" t="str">
        <f t="shared" si="212"/>
        <v/>
      </c>
      <c r="DD164" s="22" t="str">
        <f t="shared" si="213"/>
        <v/>
      </c>
      <c r="DE164" s="22" t="str">
        <f t="shared" si="214"/>
        <v/>
      </c>
      <c r="DF164" s="22" t="str">
        <f t="shared" si="215"/>
        <v/>
      </c>
      <c r="DG164" s="22" t="str">
        <f t="shared" si="216"/>
        <v/>
      </c>
      <c r="DH164" s="22" t="str">
        <f t="shared" si="217"/>
        <v/>
      </c>
      <c r="DI164" s="22" t="str">
        <f t="shared" si="218"/>
        <v/>
      </c>
      <c r="DJ164" s="22" t="str">
        <f t="shared" si="219"/>
        <v/>
      </c>
      <c r="DK164" s="22" t="str">
        <f t="shared" si="220"/>
        <v/>
      </c>
      <c r="DL164" s="22" t="str">
        <f t="shared" si="221"/>
        <v/>
      </c>
      <c r="DM164" s="22" t="str">
        <f t="shared" si="222"/>
        <v/>
      </c>
      <c r="DN164" s="22" t="str">
        <f t="shared" si="223"/>
        <v/>
      </c>
      <c r="DO164" s="22" t="str">
        <f t="shared" si="224"/>
        <v/>
      </c>
      <c r="DP164" s="22" t="str">
        <f t="shared" si="225"/>
        <v/>
      </c>
      <c r="DQ164" s="22" t="str">
        <f t="shared" si="226"/>
        <v/>
      </c>
      <c r="DR164" s="22" t="str">
        <f t="shared" si="227"/>
        <v/>
      </c>
      <c r="DS164" s="22" t="str">
        <f t="shared" si="228"/>
        <v/>
      </c>
      <c r="DT164" s="22" t="str">
        <f t="shared" si="229"/>
        <v/>
      </c>
      <c r="DU164" s="22" t="str">
        <f t="shared" si="230"/>
        <v/>
      </c>
      <c r="DV164" s="22" t="str">
        <f t="shared" si="231"/>
        <v/>
      </c>
      <c r="DW164" s="22" t="str">
        <f t="shared" si="232"/>
        <v/>
      </c>
      <c r="DX164" s="22" t="str">
        <f t="shared" si="233"/>
        <v/>
      </c>
      <c r="DY164" s="22" t="str">
        <f t="shared" si="234"/>
        <v/>
      </c>
      <c r="DZ164" s="22" t="str">
        <f t="shared" si="235"/>
        <v/>
      </c>
      <c r="EA164" s="22" t="str">
        <f t="shared" si="236"/>
        <v/>
      </c>
      <c r="EB164" s="22" t="str">
        <f t="shared" si="237"/>
        <v/>
      </c>
      <c r="EC164" s="22" t="str">
        <f t="shared" si="238"/>
        <v/>
      </c>
      <c r="ED164" s="22" t="str">
        <f t="shared" si="239"/>
        <v/>
      </c>
      <c r="EE164" s="22" t="str">
        <f t="shared" si="240"/>
        <v/>
      </c>
    </row>
    <row r="165" spans="1:135" ht="11.25" customHeight="1">
      <c r="A165" s="45" t="s">
        <v>145</v>
      </c>
      <c r="B165" s="45" t="s">
        <v>81</v>
      </c>
      <c r="C165" s="96" t="s">
        <v>224</v>
      </c>
      <c r="D165" s="96" t="s">
        <v>138</v>
      </c>
      <c r="E165" s="97">
        <v>1</v>
      </c>
      <c r="F165" s="98"/>
      <c r="G165" s="99">
        <v>38597</v>
      </c>
      <c r="H165" s="99"/>
      <c r="I165" s="48"/>
      <c r="J165" s="48"/>
      <c r="K165" s="48"/>
      <c r="L165" s="46">
        <v>1</v>
      </c>
      <c r="M165" s="48"/>
      <c r="N165" s="20" t="s">
        <v>343</v>
      </c>
      <c r="O165" s="20">
        <f t="shared" si="209"/>
        <v>1</v>
      </c>
      <c r="P165" s="20">
        <f t="shared" si="210"/>
        <v>9</v>
      </c>
      <c r="Q165" s="20">
        <f t="shared" si="211"/>
        <v>2005</v>
      </c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DC165" s="22" t="str">
        <f t="shared" si="212"/>
        <v/>
      </c>
      <c r="DD165" s="22" t="str">
        <f t="shared" si="213"/>
        <v/>
      </c>
      <c r="DE165" s="22" t="str">
        <f t="shared" si="214"/>
        <v/>
      </c>
      <c r="DF165" s="22" t="str">
        <f t="shared" si="215"/>
        <v/>
      </c>
      <c r="DG165" s="22" t="str">
        <f t="shared" si="216"/>
        <v/>
      </c>
      <c r="DH165" s="22" t="str">
        <f t="shared" si="217"/>
        <v/>
      </c>
      <c r="DI165" s="22" t="str">
        <f t="shared" si="218"/>
        <v/>
      </c>
      <c r="DJ165" s="22" t="str">
        <f t="shared" si="219"/>
        <v/>
      </c>
      <c r="DK165" s="22" t="str">
        <f t="shared" si="220"/>
        <v/>
      </c>
      <c r="DL165" s="22" t="str">
        <f t="shared" si="221"/>
        <v/>
      </c>
      <c r="DM165" s="22" t="str">
        <f t="shared" si="222"/>
        <v/>
      </c>
      <c r="DN165" s="22" t="str">
        <f t="shared" si="223"/>
        <v/>
      </c>
      <c r="DO165" s="22" t="str">
        <f t="shared" si="224"/>
        <v/>
      </c>
      <c r="DP165" s="22" t="str">
        <f t="shared" si="225"/>
        <v/>
      </c>
      <c r="DQ165" s="22" t="str">
        <f t="shared" si="226"/>
        <v/>
      </c>
      <c r="DR165" s="22" t="str">
        <f t="shared" si="227"/>
        <v/>
      </c>
      <c r="DS165" s="22" t="str">
        <f t="shared" si="228"/>
        <v/>
      </c>
      <c r="DT165" s="22" t="str">
        <f t="shared" si="229"/>
        <v/>
      </c>
      <c r="DU165" s="22" t="str">
        <f t="shared" si="230"/>
        <v/>
      </c>
      <c r="DV165" s="22" t="str">
        <f t="shared" si="231"/>
        <v/>
      </c>
      <c r="DW165" s="22" t="str">
        <f t="shared" si="232"/>
        <v/>
      </c>
      <c r="DX165" s="22" t="str">
        <f t="shared" si="233"/>
        <v/>
      </c>
      <c r="DY165" s="22" t="str">
        <f t="shared" si="234"/>
        <v/>
      </c>
      <c r="DZ165" s="22" t="str">
        <f t="shared" si="235"/>
        <v/>
      </c>
      <c r="EA165" s="22" t="str">
        <f t="shared" si="236"/>
        <v/>
      </c>
      <c r="EB165" s="22" t="str">
        <f t="shared" si="237"/>
        <v/>
      </c>
      <c r="EC165" s="22" t="str">
        <f t="shared" si="238"/>
        <v/>
      </c>
      <c r="ED165" s="22" t="str">
        <f t="shared" si="239"/>
        <v/>
      </c>
      <c r="EE165" s="22" t="str">
        <f t="shared" si="240"/>
        <v/>
      </c>
    </row>
    <row r="166" spans="1:135" ht="11.25" customHeight="1">
      <c r="A166" s="45" t="s">
        <v>145</v>
      </c>
      <c r="B166" s="45" t="s">
        <v>81</v>
      </c>
      <c r="C166" s="96" t="s">
        <v>482</v>
      </c>
      <c r="D166" s="96" t="s">
        <v>314</v>
      </c>
      <c r="E166" s="97">
        <v>1</v>
      </c>
      <c r="F166" s="98"/>
      <c r="G166" s="99">
        <v>38598</v>
      </c>
      <c r="H166" s="99">
        <v>38599</v>
      </c>
      <c r="I166" s="48"/>
      <c r="J166" s="48"/>
      <c r="K166" s="48"/>
      <c r="L166" s="46">
        <v>1</v>
      </c>
      <c r="M166" s="48"/>
      <c r="N166" s="20" t="s">
        <v>333</v>
      </c>
      <c r="O166" s="20">
        <f t="shared" si="209"/>
        <v>1</v>
      </c>
      <c r="P166" s="20">
        <f t="shared" si="210"/>
        <v>9</v>
      </c>
      <c r="Q166" s="20">
        <f t="shared" si="211"/>
        <v>2005</v>
      </c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DC166" s="22" t="str">
        <f t="shared" si="212"/>
        <v/>
      </c>
      <c r="DD166" s="22" t="str">
        <f t="shared" si="213"/>
        <v/>
      </c>
      <c r="DE166" s="22" t="str">
        <f t="shared" si="214"/>
        <v/>
      </c>
      <c r="DF166" s="22" t="str">
        <f t="shared" si="215"/>
        <v/>
      </c>
      <c r="DG166" s="22" t="str">
        <f t="shared" si="216"/>
        <v/>
      </c>
      <c r="DH166" s="22" t="str">
        <f t="shared" si="217"/>
        <v/>
      </c>
      <c r="DI166" s="22" t="str">
        <f t="shared" si="218"/>
        <v/>
      </c>
      <c r="DJ166" s="22" t="str">
        <f t="shared" si="219"/>
        <v/>
      </c>
      <c r="DK166" s="22" t="str">
        <f t="shared" si="220"/>
        <v/>
      </c>
      <c r="DL166" s="22" t="str">
        <f t="shared" si="221"/>
        <v/>
      </c>
      <c r="DM166" s="22" t="str">
        <f t="shared" si="222"/>
        <v/>
      </c>
      <c r="DN166" s="22" t="str">
        <f t="shared" si="223"/>
        <v/>
      </c>
      <c r="DO166" s="22" t="str">
        <f t="shared" si="224"/>
        <v/>
      </c>
      <c r="DP166" s="22" t="str">
        <f t="shared" si="225"/>
        <v/>
      </c>
      <c r="DQ166" s="22" t="str">
        <f t="shared" si="226"/>
        <v/>
      </c>
      <c r="DR166" s="22" t="str">
        <f t="shared" si="227"/>
        <v/>
      </c>
      <c r="DS166" s="22" t="str">
        <f t="shared" si="228"/>
        <v/>
      </c>
      <c r="DT166" s="22" t="str">
        <f t="shared" si="229"/>
        <v/>
      </c>
      <c r="DU166" s="22" t="str">
        <f t="shared" si="230"/>
        <v/>
      </c>
      <c r="DV166" s="22" t="str">
        <f t="shared" si="231"/>
        <v/>
      </c>
      <c r="DW166" s="22" t="str">
        <f t="shared" si="232"/>
        <v/>
      </c>
      <c r="DX166" s="22" t="str">
        <f t="shared" si="233"/>
        <v/>
      </c>
      <c r="DY166" s="22" t="str">
        <f t="shared" si="234"/>
        <v/>
      </c>
      <c r="DZ166" s="22" t="str">
        <f t="shared" si="235"/>
        <v/>
      </c>
      <c r="EA166" s="22" t="str">
        <f t="shared" si="236"/>
        <v/>
      </c>
      <c r="EB166" s="22" t="str">
        <f t="shared" si="237"/>
        <v/>
      </c>
      <c r="EC166" s="22" t="str">
        <f t="shared" si="238"/>
        <v/>
      </c>
      <c r="ED166" s="22" t="str">
        <f t="shared" si="239"/>
        <v/>
      </c>
      <c r="EE166" s="22" t="str">
        <f t="shared" si="240"/>
        <v/>
      </c>
    </row>
    <row r="167" spans="1:135" ht="11.25" customHeight="1">
      <c r="A167" s="45" t="s">
        <v>145</v>
      </c>
      <c r="B167" s="45" t="s">
        <v>78</v>
      </c>
      <c r="C167" s="96" t="s">
        <v>344</v>
      </c>
      <c r="D167" s="96" t="s">
        <v>345</v>
      </c>
      <c r="E167" s="97">
        <v>1</v>
      </c>
      <c r="F167" s="98"/>
      <c r="G167" s="99">
        <v>38599</v>
      </c>
      <c r="H167" s="99"/>
      <c r="I167" s="48"/>
      <c r="J167" s="48"/>
      <c r="K167" s="48"/>
      <c r="L167" s="46">
        <v>1</v>
      </c>
      <c r="M167" s="48"/>
      <c r="N167" s="20" t="s">
        <v>333</v>
      </c>
      <c r="O167" s="20">
        <f t="shared" si="209"/>
        <v>1</v>
      </c>
      <c r="P167" s="20">
        <f t="shared" si="210"/>
        <v>9</v>
      </c>
      <c r="Q167" s="20">
        <f t="shared" si="211"/>
        <v>2005</v>
      </c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DC167" s="22" t="str">
        <f t="shared" si="212"/>
        <v/>
      </c>
      <c r="DD167" s="22" t="str">
        <f t="shared" si="213"/>
        <v/>
      </c>
      <c r="DE167" s="22" t="str">
        <f t="shared" si="214"/>
        <v/>
      </c>
      <c r="DF167" s="22" t="str">
        <f t="shared" si="215"/>
        <v/>
      </c>
      <c r="DG167" s="22" t="str">
        <f t="shared" si="216"/>
        <v/>
      </c>
      <c r="DH167" s="22" t="str">
        <f t="shared" si="217"/>
        <v/>
      </c>
      <c r="DI167" s="22" t="str">
        <f t="shared" si="218"/>
        <v/>
      </c>
      <c r="DJ167" s="22" t="str">
        <f t="shared" si="219"/>
        <v/>
      </c>
      <c r="DK167" s="22" t="str">
        <f t="shared" si="220"/>
        <v/>
      </c>
      <c r="DL167" s="22" t="str">
        <f t="shared" si="221"/>
        <v/>
      </c>
      <c r="DM167" s="22" t="str">
        <f t="shared" si="222"/>
        <v/>
      </c>
      <c r="DN167" s="22" t="str">
        <f t="shared" si="223"/>
        <v/>
      </c>
      <c r="DO167" s="22" t="str">
        <f t="shared" si="224"/>
        <v/>
      </c>
      <c r="DP167" s="22" t="str">
        <f t="shared" si="225"/>
        <v/>
      </c>
      <c r="DQ167" s="22" t="str">
        <f t="shared" si="226"/>
        <v/>
      </c>
      <c r="DR167" s="22" t="str">
        <f t="shared" si="227"/>
        <v/>
      </c>
      <c r="DS167" s="22" t="str">
        <f t="shared" si="228"/>
        <v/>
      </c>
      <c r="DT167" s="22" t="str">
        <f t="shared" si="229"/>
        <v/>
      </c>
      <c r="DU167" s="22" t="str">
        <f t="shared" si="230"/>
        <v/>
      </c>
      <c r="DV167" s="22" t="str">
        <f t="shared" si="231"/>
        <v/>
      </c>
      <c r="DW167" s="22" t="str">
        <f t="shared" si="232"/>
        <v/>
      </c>
      <c r="DX167" s="22" t="str">
        <f t="shared" si="233"/>
        <v/>
      </c>
      <c r="DY167" s="22" t="str">
        <f t="shared" si="234"/>
        <v/>
      </c>
      <c r="DZ167" s="22" t="str">
        <f t="shared" si="235"/>
        <v/>
      </c>
      <c r="EA167" s="22" t="str">
        <f t="shared" si="236"/>
        <v/>
      </c>
      <c r="EB167" s="22" t="str">
        <f t="shared" si="237"/>
        <v/>
      </c>
      <c r="EC167" s="22" t="str">
        <f t="shared" si="238"/>
        <v/>
      </c>
      <c r="ED167" s="22" t="str">
        <f t="shared" si="239"/>
        <v/>
      </c>
      <c r="EE167" s="22" t="str">
        <f t="shared" si="240"/>
        <v/>
      </c>
    </row>
    <row r="168" spans="1:135" ht="11.25" customHeight="1">
      <c r="A168" s="45" t="s">
        <v>145</v>
      </c>
      <c r="B168" s="45" t="s">
        <v>81</v>
      </c>
      <c r="C168" s="96" t="s">
        <v>346</v>
      </c>
      <c r="D168" s="96" t="s">
        <v>136</v>
      </c>
      <c r="E168" s="97">
        <v>1</v>
      </c>
      <c r="F168" s="98"/>
      <c r="G168" s="99">
        <v>38960</v>
      </c>
      <c r="H168" s="99"/>
      <c r="I168" s="48"/>
      <c r="J168" s="48"/>
      <c r="K168" s="48"/>
      <c r="L168" s="46">
        <v>1</v>
      </c>
      <c r="M168" s="48"/>
      <c r="N168" s="20" t="s">
        <v>333</v>
      </c>
      <c r="O168" s="20">
        <f t="shared" si="209"/>
        <v>3</v>
      </c>
      <c r="P168" s="20">
        <f t="shared" si="210"/>
        <v>8</v>
      </c>
      <c r="Q168" s="20">
        <f t="shared" si="211"/>
        <v>2006</v>
      </c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DC168" s="22" t="str">
        <f t="shared" si="212"/>
        <v/>
      </c>
      <c r="DD168" s="22" t="str">
        <f t="shared" si="213"/>
        <v/>
      </c>
      <c r="DE168" s="22" t="str">
        <f t="shared" si="214"/>
        <v/>
      </c>
      <c r="DF168" s="22" t="str">
        <f t="shared" si="215"/>
        <v/>
      </c>
      <c r="DG168" s="22" t="str">
        <f t="shared" si="216"/>
        <v/>
      </c>
      <c r="DH168" s="22" t="str">
        <f t="shared" si="217"/>
        <v/>
      </c>
      <c r="DI168" s="22" t="str">
        <f t="shared" si="218"/>
        <v/>
      </c>
      <c r="DJ168" s="22" t="str">
        <f t="shared" si="219"/>
        <v/>
      </c>
      <c r="DK168" s="22" t="str">
        <f t="shared" si="220"/>
        <v/>
      </c>
      <c r="DL168" s="22" t="str">
        <f t="shared" si="221"/>
        <v/>
      </c>
      <c r="DM168" s="22" t="str">
        <f t="shared" si="222"/>
        <v/>
      </c>
      <c r="DN168" s="22" t="str">
        <f t="shared" si="223"/>
        <v/>
      </c>
      <c r="DO168" s="22" t="str">
        <f t="shared" si="224"/>
        <v/>
      </c>
      <c r="DP168" s="22" t="str">
        <f t="shared" si="225"/>
        <v/>
      </c>
      <c r="DQ168" s="22" t="str">
        <f t="shared" si="226"/>
        <v/>
      </c>
      <c r="DR168" s="22" t="str">
        <f t="shared" si="227"/>
        <v/>
      </c>
      <c r="DS168" s="22" t="str">
        <f t="shared" si="228"/>
        <v/>
      </c>
      <c r="DT168" s="22" t="str">
        <f t="shared" si="229"/>
        <v/>
      </c>
      <c r="DU168" s="22" t="str">
        <f t="shared" si="230"/>
        <v/>
      </c>
      <c r="DV168" s="22" t="str">
        <f t="shared" si="231"/>
        <v/>
      </c>
      <c r="DW168" s="22" t="str">
        <f t="shared" si="232"/>
        <v/>
      </c>
      <c r="DX168" s="22" t="str">
        <f t="shared" si="233"/>
        <v/>
      </c>
      <c r="DY168" s="22" t="str">
        <f t="shared" si="234"/>
        <v/>
      </c>
      <c r="DZ168" s="22" t="str">
        <f t="shared" si="235"/>
        <v/>
      </c>
      <c r="EA168" s="22" t="str">
        <f t="shared" si="236"/>
        <v/>
      </c>
      <c r="EB168" s="22" t="str">
        <f t="shared" si="237"/>
        <v/>
      </c>
      <c r="EC168" s="22" t="str">
        <f t="shared" si="238"/>
        <v/>
      </c>
      <c r="ED168" s="22" t="str">
        <f t="shared" si="239"/>
        <v/>
      </c>
      <c r="EE168" s="22" t="str">
        <f t="shared" si="240"/>
        <v/>
      </c>
    </row>
    <row r="169" spans="1:135" ht="11.25" customHeight="1">
      <c r="A169" s="45" t="s">
        <v>145</v>
      </c>
      <c r="B169" s="45" t="s">
        <v>81</v>
      </c>
      <c r="C169" s="96" t="s">
        <v>390</v>
      </c>
      <c r="D169" s="96" t="s">
        <v>314</v>
      </c>
      <c r="E169" s="97">
        <v>1</v>
      </c>
      <c r="F169" s="98"/>
      <c r="G169" s="99">
        <v>38962</v>
      </c>
      <c r="H169" s="99"/>
      <c r="I169" s="48"/>
      <c r="J169" s="48"/>
      <c r="K169" s="48"/>
      <c r="L169" s="46">
        <v>1</v>
      </c>
      <c r="M169" s="48"/>
      <c r="N169" s="20" t="s">
        <v>333</v>
      </c>
      <c r="O169" s="20">
        <f t="shared" si="209"/>
        <v>1</v>
      </c>
      <c r="P169" s="20">
        <f t="shared" si="210"/>
        <v>9</v>
      </c>
      <c r="Q169" s="20">
        <f t="shared" si="211"/>
        <v>2006</v>
      </c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DC169" s="22" t="str">
        <f t="shared" si="212"/>
        <v/>
      </c>
      <c r="DD169" s="22" t="str">
        <f t="shared" si="213"/>
        <v/>
      </c>
      <c r="DE169" s="22" t="str">
        <f t="shared" si="214"/>
        <v/>
      </c>
      <c r="DF169" s="22" t="str">
        <f t="shared" si="215"/>
        <v/>
      </c>
      <c r="DG169" s="22" t="str">
        <f t="shared" si="216"/>
        <v/>
      </c>
      <c r="DH169" s="22" t="str">
        <f t="shared" si="217"/>
        <v/>
      </c>
      <c r="DI169" s="22" t="str">
        <f t="shared" si="218"/>
        <v/>
      </c>
      <c r="DJ169" s="22" t="str">
        <f t="shared" si="219"/>
        <v/>
      </c>
      <c r="DK169" s="22" t="str">
        <f t="shared" si="220"/>
        <v/>
      </c>
      <c r="DL169" s="22" t="str">
        <f t="shared" si="221"/>
        <v/>
      </c>
      <c r="DM169" s="22" t="str">
        <f t="shared" si="222"/>
        <v/>
      </c>
      <c r="DN169" s="22" t="str">
        <f t="shared" si="223"/>
        <v/>
      </c>
      <c r="DO169" s="22" t="str">
        <f t="shared" si="224"/>
        <v/>
      </c>
      <c r="DP169" s="22" t="str">
        <f t="shared" si="225"/>
        <v/>
      </c>
      <c r="DQ169" s="22" t="str">
        <f t="shared" si="226"/>
        <v/>
      </c>
      <c r="DR169" s="22" t="str">
        <f t="shared" si="227"/>
        <v/>
      </c>
      <c r="DS169" s="22" t="str">
        <f t="shared" si="228"/>
        <v/>
      </c>
      <c r="DT169" s="22" t="str">
        <f t="shared" si="229"/>
        <v/>
      </c>
      <c r="DU169" s="22" t="str">
        <f t="shared" si="230"/>
        <v/>
      </c>
      <c r="DV169" s="22" t="str">
        <f t="shared" si="231"/>
        <v/>
      </c>
      <c r="DW169" s="22" t="str">
        <f t="shared" si="232"/>
        <v/>
      </c>
      <c r="DX169" s="22" t="str">
        <f t="shared" si="233"/>
        <v/>
      </c>
      <c r="DY169" s="22" t="str">
        <f t="shared" si="234"/>
        <v/>
      </c>
      <c r="DZ169" s="22" t="str">
        <f t="shared" si="235"/>
        <v/>
      </c>
      <c r="EA169" s="22" t="str">
        <f t="shared" si="236"/>
        <v/>
      </c>
      <c r="EB169" s="22" t="str">
        <f t="shared" si="237"/>
        <v/>
      </c>
      <c r="EC169" s="22" t="str">
        <f t="shared" si="238"/>
        <v/>
      </c>
      <c r="ED169" s="22" t="str">
        <f t="shared" si="239"/>
        <v/>
      </c>
      <c r="EE169" s="22" t="str">
        <f t="shared" si="240"/>
        <v/>
      </c>
    </row>
    <row r="170" spans="1:135" ht="11.25" customHeight="1">
      <c r="A170" s="45" t="s">
        <v>145</v>
      </c>
      <c r="B170" s="45" t="s">
        <v>81</v>
      </c>
      <c r="C170" s="100" t="s">
        <v>347</v>
      </c>
      <c r="D170" s="100" t="s">
        <v>135</v>
      </c>
      <c r="E170" s="97">
        <v>1</v>
      </c>
      <c r="F170" s="98" t="s">
        <v>154</v>
      </c>
      <c r="G170" s="99">
        <v>38981</v>
      </c>
      <c r="H170" s="99">
        <v>38987</v>
      </c>
      <c r="I170" s="48"/>
      <c r="J170" s="48"/>
      <c r="K170" s="48"/>
      <c r="L170" s="46">
        <v>1</v>
      </c>
      <c r="M170" s="48"/>
      <c r="N170" s="20" t="s">
        <v>348</v>
      </c>
      <c r="O170" s="20">
        <f t="shared" si="209"/>
        <v>3</v>
      </c>
      <c r="P170" s="20">
        <f t="shared" si="210"/>
        <v>9</v>
      </c>
      <c r="Q170" s="20">
        <f t="shared" si="211"/>
        <v>2006</v>
      </c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DC170" s="22" t="str">
        <f t="shared" si="212"/>
        <v/>
      </c>
      <c r="DD170" s="22" t="str">
        <f t="shared" si="213"/>
        <v/>
      </c>
      <c r="DE170" s="22" t="str">
        <f t="shared" si="214"/>
        <v/>
      </c>
      <c r="DF170" s="22" t="str">
        <f t="shared" si="215"/>
        <v/>
      </c>
      <c r="DG170" s="22" t="str">
        <f t="shared" si="216"/>
        <v/>
      </c>
      <c r="DH170" s="22" t="str">
        <f t="shared" si="217"/>
        <v/>
      </c>
      <c r="DI170" s="22" t="str">
        <f t="shared" si="218"/>
        <v/>
      </c>
      <c r="DJ170" s="22" t="str">
        <f t="shared" si="219"/>
        <v/>
      </c>
      <c r="DK170" s="22" t="str">
        <f t="shared" si="220"/>
        <v/>
      </c>
      <c r="DL170" s="22" t="str">
        <f t="shared" si="221"/>
        <v/>
      </c>
      <c r="DM170" s="22" t="str">
        <f t="shared" si="222"/>
        <v/>
      </c>
      <c r="DN170" s="22" t="str">
        <f t="shared" si="223"/>
        <v/>
      </c>
      <c r="DO170" s="22" t="str">
        <f t="shared" si="224"/>
        <v/>
      </c>
      <c r="DP170" s="22" t="str">
        <f t="shared" si="225"/>
        <v/>
      </c>
      <c r="DQ170" s="22" t="str">
        <f t="shared" si="226"/>
        <v/>
      </c>
      <c r="DR170" s="22" t="str">
        <f t="shared" si="227"/>
        <v/>
      </c>
      <c r="DS170" s="22" t="str">
        <f t="shared" si="228"/>
        <v/>
      </c>
      <c r="DT170" s="22" t="str">
        <f t="shared" si="229"/>
        <v/>
      </c>
      <c r="DU170" s="22" t="str">
        <f t="shared" si="230"/>
        <v/>
      </c>
      <c r="DV170" s="22" t="str">
        <f t="shared" si="231"/>
        <v/>
      </c>
      <c r="DW170" s="22" t="str">
        <f t="shared" si="232"/>
        <v/>
      </c>
      <c r="DX170" s="22" t="str">
        <f t="shared" si="233"/>
        <v/>
      </c>
      <c r="DY170" s="22" t="str">
        <f t="shared" si="234"/>
        <v/>
      </c>
      <c r="DZ170" s="22" t="str">
        <f t="shared" si="235"/>
        <v/>
      </c>
      <c r="EA170" s="22" t="str">
        <f t="shared" si="236"/>
        <v/>
      </c>
      <c r="EB170" s="22" t="str">
        <f t="shared" si="237"/>
        <v/>
      </c>
      <c r="EC170" s="22" t="str">
        <f t="shared" si="238"/>
        <v/>
      </c>
      <c r="ED170" s="22" t="str">
        <f t="shared" si="239"/>
        <v/>
      </c>
      <c r="EE170" s="22" t="str">
        <f t="shared" si="240"/>
        <v/>
      </c>
    </row>
    <row r="171" spans="1:135" ht="11.25" customHeight="1">
      <c r="A171" s="45" t="s">
        <v>145</v>
      </c>
      <c r="B171" s="45" t="s">
        <v>81</v>
      </c>
      <c r="C171" s="100" t="s">
        <v>347</v>
      </c>
      <c r="D171" s="100" t="s">
        <v>135</v>
      </c>
      <c r="E171" s="97">
        <v>1</v>
      </c>
      <c r="F171" s="98" t="s">
        <v>141</v>
      </c>
      <c r="G171" s="99">
        <v>38990</v>
      </c>
      <c r="H171" s="99"/>
      <c r="I171" s="48"/>
      <c r="J171" s="48"/>
      <c r="K171" s="48"/>
      <c r="L171" s="46">
        <v>1</v>
      </c>
      <c r="M171" s="48"/>
      <c r="N171" s="20" t="s">
        <v>333</v>
      </c>
      <c r="O171" s="20">
        <f t="shared" si="209"/>
        <v>3</v>
      </c>
      <c r="P171" s="20">
        <f t="shared" si="210"/>
        <v>9</v>
      </c>
      <c r="Q171" s="20">
        <f t="shared" si="211"/>
        <v>2006</v>
      </c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DC171" s="22" t="str">
        <f t="shared" si="212"/>
        <v/>
      </c>
      <c r="DD171" s="22" t="str">
        <f t="shared" si="213"/>
        <v/>
      </c>
      <c r="DE171" s="22" t="str">
        <f t="shared" si="214"/>
        <v/>
      </c>
      <c r="DF171" s="22" t="str">
        <f t="shared" si="215"/>
        <v/>
      </c>
      <c r="DG171" s="22" t="str">
        <f t="shared" si="216"/>
        <v/>
      </c>
      <c r="DH171" s="22" t="str">
        <f t="shared" si="217"/>
        <v/>
      </c>
      <c r="DI171" s="22" t="str">
        <f t="shared" si="218"/>
        <v/>
      </c>
      <c r="DJ171" s="22" t="str">
        <f t="shared" si="219"/>
        <v/>
      </c>
      <c r="DK171" s="22" t="str">
        <f t="shared" si="220"/>
        <v/>
      </c>
      <c r="DL171" s="22" t="str">
        <f t="shared" si="221"/>
        <v/>
      </c>
      <c r="DM171" s="22" t="str">
        <f t="shared" si="222"/>
        <v/>
      </c>
      <c r="DN171" s="22" t="str">
        <f t="shared" si="223"/>
        <v/>
      </c>
      <c r="DO171" s="22" t="str">
        <f t="shared" si="224"/>
        <v/>
      </c>
      <c r="DP171" s="22" t="str">
        <f t="shared" si="225"/>
        <v/>
      </c>
      <c r="DQ171" s="22" t="str">
        <f t="shared" si="226"/>
        <v/>
      </c>
      <c r="DR171" s="22" t="str">
        <f t="shared" si="227"/>
        <v/>
      </c>
      <c r="DS171" s="22" t="str">
        <f t="shared" si="228"/>
        <v/>
      </c>
      <c r="DT171" s="22" t="str">
        <f t="shared" si="229"/>
        <v/>
      </c>
      <c r="DU171" s="22" t="str">
        <f t="shared" si="230"/>
        <v/>
      </c>
      <c r="DV171" s="22" t="str">
        <f t="shared" si="231"/>
        <v/>
      </c>
      <c r="DW171" s="22" t="str">
        <f t="shared" si="232"/>
        <v/>
      </c>
      <c r="DX171" s="22" t="str">
        <f t="shared" si="233"/>
        <v/>
      </c>
      <c r="DY171" s="22" t="str">
        <f t="shared" si="234"/>
        <v/>
      </c>
      <c r="DZ171" s="22" t="str">
        <f t="shared" si="235"/>
        <v/>
      </c>
      <c r="EA171" s="22" t="str">
        <f t="shared" si="236"/>
        <v/>
      </c>
      <c r="EB171" s="22" t="str">
        <f t="shared" si="237"/>
        <v/>
      </c>
      <c r="EC171" s="22" t="str">
        <f t="shared" si="238"/>
        <v/>
      </c>
      <c r="ED171" s="22" t="str">
        <f t="shared" si="239"/>
        <v/>
      </c>
      <c r="EE171" s="22" t="str">
        <f t="shared" si="240"/>
        <v/>
      </c>
    </row>
    <row r="172" spans="1:135" ht="11.25" customHeight="1">
      <c r="A172" s="45" t="s">
        <v>145</v>
      </c>
      <c r="B172" s="45" t="s">
        <v>81</v>
      </c>
      <c r="C172" s="100" t="s">
        <v>244</v>
      </c>
      <c r="D172" s="100" t="s">
        <v>135</v>
      </c>
      <c r="E172" s="97">
        <v>1</v>
      </c>
      <c r="F172" s="98"/>
      <c r="G172" s="99">
        <v>38999</v>
      </c>
      <c r="H172" s="99">
        <v>39002</v>
      </c>
      <c r="I172" s="48"/>
      <c r="J172" s="48"/>
      <c r="K172" s="48"/>
      <c r="L172" s="46">
        <v>1</v>
      </c>
      <c r="M172" s="48"/>
      <c r="N172" s="20" t="s">
        <v>349</v>
      </c>
      <c r="O172" s="20">
        <f t="shared" si="209"/>
        <v>1</v>
      </c>
      <c r="P172" s="20">
        <f t="shared" si="210"/>
        <v>10</v>
      </c>
      <c r="Q172" s="20">
        <f t="shared" si="211"/>
        <v>2006</v>
      </c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DC172" s="22" t="str">
        <f t="shared" si="212"/>
        <v/>
      </c>
      <c r="DD172" s="22" t="str">
        <f t="shared" si="213"/>
        <v/>
      </c>
      <c r="DE172" s="22" t="str">
        <f t="shared" si="214"/>
        <v/>
      </c>
      <c r="DF172" s="22" t="str">
        <f t="shared" si="215"/>
        <v/>
      </c>
      <c r="DG172" s="22" t="str">
        <f t="shared" si="216"/>
        <v/>
      </c>
      <c r="DH172" s="22" t="str">
        <f t="shared" si="217"/>
        <v/>
      </c>
      <c r="DI172" s="22" t="str">
        <f t="shared" si="218"/>
        <v/>
      </c>
      <c r="DJ172" s="22" t="str">
        <f t="shared" si="219"/>
        <v/>
      </c>
      <c r="DK172" s="22" t="str">
        <f t="shared" si="220"/>
        <v/>
      </c>
      <c r="DL172" s="22" t="str">
        <f t="shared" si="221"/>
        <v/>
      </c>
      <c r="DM172" s="22" t="str">
        <f t="shared" si="222"/>
        <v/>
      </c>
      <c r="DN172" s="22" t="str">
        <f t="shared" si="223"/>
        <v/>
      </c>
      <c r="DO172" s="22" t="str">
        <f t="shared" si="224"/>
        <v/>
      </c>
      <c r="DP172" s="22" t="str">
        <f t="shared" si="225"/>
        <v/>
      </c>
      <c r="DQ172" s="22" t="str">
        <f t="shared" si="226"/>
        <v/>
      </c>
      <c r="DR172" s="22" t="str">
        <f t="shared" si="227"/>
        <v/>
      </c>
      <c r="DS172" s="22" t="str">
        <f t="shared" si="228"/>
        <v/>
      </c>
      <c r="DT172" s="22" t="str">
        <f t="shared" si="229"/>
        <v/>
      </c>
      <c r="DU172" s="22" t="str">
        <f t="shared" si="230"/>
        <v/>
      </c>
      <c r="DV172" s="22" t="str">
        <f t="shared" si="231"/>
        <v/>
      </c>
      <c r="DW172" s="22" t="str">
        <f t="shared" si="232"/>
        <v/>
      </c>
      <c r="DX172" s="22" t="str">
        <f t="shared" si="233"/>
        <v/>
      </c>
      <c r="DY172" s="22" t="str">
        <f t="shared" si="234"/>
        <v/>
      </c>
      <c r="DZ172" s="22" t="str">
        <f t="shared" si="235"/>
        <v/>
      </c>
      <c r="EA172" s="22" t="str">
        <f t="shared" si="236"/>
        <v/>
      </c>
      <c r="EB172" s="22" t="str">
        <f t="shared" si="237"/>
        <v/>
      </c>
      <c r="EC172" s="22" t="str">
        <f t="shared" si="238"/>
        <v/>
      </c>
      <c r="ED172" s="22" t="str">
        <f t="shared" si="239"/>
        <v/>
      </c>
      <c r="EE172" s="22" t="str">
        <f t="shared" si="240"/>
        <v/>
      </c>
    </row>
    <row r="173" spans="1:135" ht="11.25" customHeight="1">
      <c r="A173" s="45" t="s">
        <v>145</v>
      </c>
      <c r="B173" s="45" t="s">
        <v>81</v>
      </c>
      <c r="C173" s="100" t="s">
        <v>182</v>
      </c>
      <c r="D173" s="77"/>
      <c r="E173" s="97">
        <v>1</v>
      </c>
      <c r="F173" s="98"/>
      <c r="G173" s="99">
        <v>39348</v>
      </c>
      <c r="H173" s="99">
        <v>39352</v>
      </c>
      <c r="I173" s="48"/>
      <c r="J173" s="48"/>
      <c r="K173" s="48"/>
      <c r="L173" s="46">
        <v>1</v>
      </c>
      <c r="M173" s="48"/>
      <c r="N173" s="64" t="s">
        <v>333</v>
      </c>
      <c r="O173" s="20">
        <f t="shared" si="209"/>
        <v>3</v>
      </c>
      <c r="P173" s="20">
        <f t="shared" si="210"/>
        <v>9</v>
      </c>
      <c r="Q173" s="20">
        <f t="shared" si="211"/>
        <v>2007</v>
      </c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DC173" s="22" t="str">
        <f>IF(Q355=1977,IF($E355=0,"",$E355),"")</f>
        <v/>
      </c>
      <c r="DD173" s="22" t="str">
        <f>IF(Q355=1978,IF($E355=0,"",$E355),"")</f>
        <v/>
      </c>
      <c r="DE173" s="22" t="str">
        <f>IF(Q355=1979,IF($E355=0,"",$E355),"")</f>
        <v/>
      </c>
      <c r="DF173" s="22" t="str">
        <f>IF(Q355=1980,IF($E355=0,"",$E355),"")</f>
        <v/>
      </c>
      <c r="DG173" s="22" t="str">
        <f>IF(Q355=1981,IF($E355=0,"",$E355),"")</f>
        <v/>
      </c>
      <c r="DH173" s="22" t="str">
        <f>IF(Q355=1982,IF($E355=0,"",$E355),"")</f>
        <v/>
      </c>
      <c r="DI173" s="22" t="str">
        <f>IF(Q355=1983,IF($E355=0,"",$E355),"")</f>
        <v/>
      </c>
      <c r="DJ173" s="22" t="str">
        <f>IF(Q355=1984,IF($E355=0,"",$E355),"")</f>
        <v/>
      </c>
      <c r="DK173" s="22" t="str">
        <f>IF(Q355=1985,IF($E355=0,"",$E355),"")</f>
        <v/>
      </c>
      <c r="DL173" s="22" t="str">
        <f>IF(Q355=1986,IF($E355=0,"",$E355),"")</f>
        <v/>
      </c>
      <c r="DM173" s="22" t="str">
        <f>IF(Q355=1987,IF($E355=0,"",$E355),"")</f>
        <v/>
      </c>
      <c r="DN173" s="22" t="str">
        <f>IF(Q355=1988,IF($E355=0,"",$E355),"")</f>
        <v/>
      </c>
      <c r="DO173" s="22" t="str">
        <f>IF(Q355=1989,IF($E355=0,"",$E355),"")</f>
        <v/>
      </c>
      <c r="DP173" s="22" t="str">
        <f>IF(Q355=1990,IF($E355=0,"",$E355),"")</f>
        <v/>
      </c>
      <c r="DQ173" s="22" t="str">
        <f>IF(Q355=1991,IF($E355=0,"",$E355),"")</f>
        <v/>
      </c>
      <c r="DR173" s="22" t="str">
        <f>IF(Q355=1992,IF($E355=0,"",$E355),"")</f>
        <v/>
      </c>
      <c r="DS173" s="22" t="str">
        <f>IF(Q355=1993,IF($E355=0,"",$E355),"")</f>
        <v/>
      </c>
      <c r="DT173" s="22" t="str">
        <f>IF(Q355=1994,IF($E355=0,"",$E355),"")</f>
        <v/>
      </c>
      <c r="DU173" s="22" t="str">
        <f>IF(Q355=1995,IF($E355=0,"",$E355),"")</f>
        <v/>
      </c>
      <c r="DV173" s="22" t="str">
        <f>IF(Q355=1996,IF($E355=0,"",$E355),"")</f>
        <v/>
      </c>
      <c r="DW173" s="22" t="str">
        <f>IF(Q355=1997,IF($E355=0,"",$E355),"")</f>
        <v/>
      </c>
      <c r="DX173" s="22" t="str">
        <f>IF(Q355=1998,IF($E355=0,"",$E355),"")</f>
        <v/>
      </c>
      <c r="DY173" s="22" t="str">
        <f>IF(Q355=1999,IF($E355=0,"",$E355),"")</f>
        <v/>
      </c>
      <c r="DZ173" s="22" t="str">
        <f>IF(Q355=2000,IF($E355=0,"",$E355),"")</f>
        <v/>
      </c>
      <c r="EA173" s="22" t="str">
        <f>IF(Q355=2001,IF($E355=0,"",$E355),"")</f>
        <v/>
      </c>
      <c r="EB173" s="22" t="str">
        <f>IF(Q355=2002,IF($E355=0,"",$E355),"")</f>
        <v/>
      </c>
      <c r="EC173" s="22" t="str">
        <f>IF(Q355=2003,IF($E355=0,"",$E355),"")</f>
        <v/>
      </c>
      <c r="ED173" s="22" t="str">
        <f>IF(Q355=2004,IF($E355=0,"",$E355),"")</f>
        <v/>
      </c>
      <c r="EE173" s="22" t="str">
        <f>IF(Q355=2005,IF($E355=0,"",$E355),"")</f>
        <v/>
      </c>
    </row>
    <row r="174" spans="1:135" ht="11.25" customHeight="1">
      <c r="A174" s="45" t="s">
        <v>145</v>
      </c>
      <c r="B174" s="45" t="s">
        <v>81</v>
      </c>
      <c r="C174" s="100" t="s">
        <v>350</v>
      </c>
      <c r="D174" s="100" t="s">
        <v>192</v>
      </c>
      <c r="E174" s="97">
        <v>1</v>
      </c>
      <c r="F174" s="98"/>
      <c r="G174" s="99">
        <v>39364</v>
      </c>
      <c r="H174" s="99"/>
      <c r="I174" s="48"/>
      <c r="J174" s="48"/>
      <c r="K174" s="48"/>
      <c r="L174" s="46">
        <v>1</v>
      </c>
      <c r="M174" s="48"/>
      <c r="N174" s="64" t="s">
        <v>333</v>
      </c>
      <c r="O174" s="20">
        <f t="shared" si="209"/>
        <v>1</v>
      </c>
      <c r="P174" s="20">
        <f t="shared" si="210"/>
        <v>10</v>
      </c>
      <c r="Q174" s="20">
        <f t="shared" si="211"/>
        <v>2007</v>
      </c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DC174" s="22" t="str">
        <f t="shared" si="212"/>
        <v/>
      </c>
      <c r="DD174" s="22" t="str">
        <f t="shared" si="213"/>
        <v/>
      </c>
      <c r="DE174" s="22" t="str">
        <f t="shared" si="214"/>
        <v/>
      </c>
      <c r="DF174" s="22" t="str">
        <f t="shared" si="215"/>
        <v/>
      </c>
      <c r="DG174" s="22" t="str">
        <f t="shared" si="216"/>
        <v/>
      </c>
      <c r="DH174" s="22" t="str">
        <f t="shared" si="217"/>
        <v/>
      </c>
      <c r="DI174" s="22" t="str">
        <f t="shared" si="218"/>
        <v/>
      </c>
      <c r="DJ174" s="22" t="str">
        <f t="shared" si="219"/>
        <v/>
      </c>
      <c r="DK174" s="22" t="str">
        <f t="shared" si="220"/>
        <v/>
      </c>
      <c r="DL174" s="22" t="str">
        <f t="shared" si="221"/>
        <v/>
      </c>
      <c r="DM174" s="22" t="str">
        <f t="shared" si="222"/>
        <v/>
      </c>
      <c r="DN174" s="22" t="str">
        <f t="shared" si="223"/>
        <v/>
      </c>
      <c r="DO174" s="22" t="str">
        <f t="shared" si="224"/>
        <v/>
      </c>
      <c r="DP174" s="22" t="str">
        <f t="shared" si="225"/>
        <v/>
      </c>
      <c r="DQ174" s="22" t="str">
        <f t="shared" si="226"/>
        <v/>
      </c>
      <c r="DR174" s="22" t="str">
        <f t="shared" si="227"/>
        <v/>
      </c>
      <c r="DS174" s="22" t="str">
        <f t="shared" si="228"/>
        <v/>
      </c>
      <c r="DT174" s="22" t="str">
        <f t="shared" si="229"/>
        <v/>
      </c>
      <c r="DU174" s="22" t="str">
        <f t="shared" si="230"/>
        <v/>
      </c>
      <c r="DV174" s="22" t="str">
        <f t="shared" si="231"/>
        <v/>
      </c>
      <c r="DW174" s="22" t="str">
        <f t="shared" si="232"/>
        <v/>
      </c>
      <c r="DX174" s="22" t="str">
        <f t="shared" si="233"/>
        <v/>
      </c>
      <c r="DY174" s="22" t="str">
        <f t="shared" si="234"/>
        <v/>
      </c>
      <c r="DZ174" s="22" t="str">
        <f t="shared" si="235"/>
        <v/>
      </c>
      <c r="EA174" s="22" t="str">
        <f t="shared" si="236"/>
        <v/>
      </c>
      <c r="EB174" s="22" t="str">
        <f t="shared" si="237"/>
        <v/>
      </c>
      <c r="EC174" s="22" t="str">
        <f t="shared" si="238"/>
        <v/>
      </c>
      <c r="ED174" s="22" t="str">
        <f t="shared" si="239"/>
        <v/>
      </c>
      <c r="EE174" s="22" t="str">
        <f t="shared" si="240"/>
        <v/>
      </c>
    </row>
    <row r="175" spans="1:135" ht="11.25" customHeight="1">
      <c r="A175" s="45" t="s">
        <v>145</v>
      </c>
      <c r="B175" s="45" t="s">
        <v>81</v>
      </c>
      <c r="C175" s="100" t="s">
        <v>351</v>
      </c>
      <c r="D175" s="100" t="s">
        <v>138</v>
      </c>
      <c r="E175" s="97">
        <v>1</v>
      </c>
      <c r="F175" s="98" t="s">
        <v>141</v>
      </c>
      <c r="G175" s="99">
        <v>39396</v>
      </c>
      <c r="H175" s="99"/>
      <c r="I175" s="48"/>
      <c r="J175" s="48"/>
      <c r="K175" s="48"/>
      <c r="L175" s="46">
        <v>1</v>
      </c>
      <c r="M175" s="48"/>
      <c r="N175" s="64" t="s">
        <v>333</v>
      </c>
      <c r="O175" s="20">
        <f t="shared" si="209"/>
        <v>1</v>
      </c>
      <c r="P175" s="20">
        <f t="shared" si="210"/>
        <v>11</v>
      </c>
      <c r="Q175" s="20">
        <f t="shared" si="211"/>
        <v>2007</v>
      </c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DC175" s="22" t="str">
        <f t="shared" si="212"/>
        <v/>
      </c>
      <c r="DD175" s="22" t="str">
        <f t="shared" si="213"/>
        <v/>
      </c>
      <c r="DE175" s="22" t="str">
        <f t="shared" si="214"/>
        <v/>
      </c>
      <c r="DF175" s="22" t="str">
        <f t="shared" si="215"/>
        <v/>
      </c>
      <c r="DG175" s="22" t="str">
        <f t="shared" si="216"/>
        <v/>
      </c>
      <c r="DH175" s="22" t="str">
        <f t="shared" si="217"/>
        <v/>
      </c>
      <c r="DI175" s="22" t="str">
        <f t="shared" si="218"/>
        <v/>
      </c>
      <c r="DJ175" s="22" t="str">
        <f t="shared" si="219"/>
        <v/>
      </c>
      <c r="DK175" s="22" t="str">
        <f t="shared" si="220"/>
        <v/>
      </c>
      <c r="DL175" s="22" t="str">
        <f t="shared" si="221"/>
        <v/>
      </c>
      <c r="DM175" s="22" t="str">
        <f t="shared" si="222"/>
        <v/>
      </c>
      <c r="DN175" s="22" t="str">
        <f t="shared" si="223"/>
        <v/>
      </c>
      <c r="DO175" s="22" t="str">
        <f t="shared" si="224"/>
        <v/>
      </c>
      <c r="DP175" s="22" t="str">
        <f t="shared" si="225"/>
        <v/>
      </c>
      <c r="DQ175" s="22" t="str">
        <f t="shared" si="226"/>
        <v/>
      </c>
      <c r="DR175" s="22" t="str">
        <f t="shared" si="227"/>
        <v/>
      </c>
      <c r="DS175" s="22" t="str">
        <f t="shared" si="228"/>
        <v/>
      </c>
      <c r="DT175" s="22" t="str">
        <f t="shared" si="229"/>
        <v/>
      </c>
      <c r="DU175" s="22" t="str">
        <f t="shared" si="230"/>
        <v/>
      </c>
      <c r="DV175" s="22" t="str">
        <f t="shared" si="231"/>
        <v/>
      </c>
      <c r="DW175" s="22" t="str">
        <f t="shared" si="232"/>
        <v/>
      </c>
      <c r="DX175" s="22" t="str">
        <f t="shared" si="233"/>
        <v/>
      </c>
      <c r="DY175" s="22" t="str">
        <f t="shared" si="234"/>
        <v/>
      </c>
      <c r="DZ175" s="22" t="str">
        <f t="shared" si="235"/>
        <v/>
      </c>
      <c r="EA175" s="22" t="str">
        <f t="shared" si="236"/>
        <v/>
      </c>
      <c r="EB175" s="22" t="str">
        <f t="shared" si="237"/>
        <v/>
      </c>
      <c r="EC175" s="22" t="str">
        <f t="shared" si="238"/>
        <v/>
      </c>
      <c r="ED175" s="22" t="str">
        <f t="shared" si="239"/>
        <v/>
      </c>
      <c r="EE175" s="22" t="str">
        <f t="shared" si="240"/>
        <v/>
      </c>
    </row>
    <row r="176" spans="1:135" ht="11.25" customHeight="1">
      <c r="A176" s="45" t="s">
        <v>145</v>
      </c>
      <c r="B176" s="45" t="s">
        <v>81</v>
      </c>
      <c r="C176" s="100" t="s">
        <v>352</v>
      </c>
      <c r="D176" s="100" t="s">
        <v>135</v>
      </c>
      <c r="E176" s="97">
        <v>1</v>
      </c>
      <c r="F176" s="98"/>
      <c r="G176" s="99">
        <v>39705</v>
      </c>
      <c r="H176" s="99">
        <v>39710</v>
      </c>
      <c r="I176" s="48"/>
      <c r="J176" s="48"/>
      <c r="K176" s="48"/>
      <c r="L176" s="46">
        <v>1</v>
      </c>
      <c r="M176" s="48"/>
      <c r="N176" s="64" t="s">
        <v>333</v>
      </c>
      <c r="O176" s="20">
        <f t="shared" si="209"/>
        <v>2</v>
      </c>
      <c r="P176" s="20">
        <f t="shared" si="210"/>
        <v>9</v>
      </c>
      <c r="Q176" s="20">
        <f t="shared" si="211"/>
        <v>2008</v>
      </c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DC176" s="22" t="str">
        <f t="shared" si="212"/>
        <v/>
      </c>
      <c r="DD176" s="22" t="str">
        <f t="shared" si="213"/>
        <v/>
      </c>
      <c r="DE176" s="22" t="str">
        <f t="shared" si="214"/>
        <v/>
      </c>
      <c r="DF176" s="22" t="str">
        <f t="shared" si="215"/>
        <v/>
      </c>
      <c r="DG176" s="22" t="str">
        <f t="shared" si="216"/>
        <v/>
      </c>
      <c r="DH176" s="22" t="str">
        <f t="shared" si="217"/>
        <v/>
      </c>
      <c r="DI176" s="22" t="str">
        <f t="shared" si="218"/>
        <v/>
      </c>
      <c r="DJ176" s="22" t="str">
        <f t="shared" si="219"/>
        <v/>
      </c>
      <c r="DK176" s="22" t="str">
        <f t="shared" si="220"/>
        <v/>
      </c>
      <c r="DL176" s="22" t="str">
        <f t="shared" si="221"/>
        <v/>
      </c>
      <c r="DM176" s="22" t="str">
        <f t="shared" si="222"/>
        <v/>
      </c>
      <c r="DN176" s="22" t="str">
        <f t="shared" si="223"/>
        <v/>
      </c>
      <c r="DO176" s="22" t="str">
        <f t="shared" si="224"/>
        <v/>
      </c>
      <c r="DP176" s="22" t="str">
        <f t="shared" si="225"/>
        <v/>
      </c>
      <c r="DQ176" s="22" t="str">
        <f t="shared" si="226"/>
        <v/>
      </c>
      <c r="DR176" s="22" t="str">
        <f t="shared" si="227"/>
        <v/>
      </c>
      <c r="DS176" s="22" t="str">
        <f t="shared" si="228"/>
        <v/>
      </c>
      <c r="DT176" s="22" t="str">
        <f t="shared" si="229"/>
        <v/>
      </c>
      <c r="DU176" s="22" t="str">
        <f t="shared" si="230"/>
        <v/>
      </c>
      <c r="DV176" s="22" t="str">
        <f t="shared" si="231"/>
        <v/>
      </c>
      <c r="DW176" s="22" t="str">
        <f t="shared" si="232"/>
        <v/>
      </c>
      <c r="DX176" s="22" t="str">
        <f t="shared" si="233"/>
        <v/>
      </c>
      <c r="DY176" s="22" t="str">
        <f t="shared" si="234"/>
        <v/>
      </c>
      <c r="DZ176" s="22" t="str">
        <f t="shared" si="235"/>
        <v/>
      </c>
      <c r="EA176" s="22" t="str">
        <f t="shared" si="236"/>
        <v/>
      </c>
      <c r="EB176" s="22" t="str">
        <f t="shared" si="237"/>
        <v/>
      </c>
      <c r="EC176" s="22" t="str">
        <f t="shared" si="238"/>
        <v/>
      </c>
      <c r="ED176" s="22" t="str">
        <f t="shared" si="239"/>
        <v/>
      </c>
      <c r="EE176" s="22" t="str">
        <f t="shared" si="240"/>
        <v/>
      </c>
    </row>
    <row r="177" spans="1:135" ht="11.25" customHeight="1">
      <c r="A177" s="45" t="s">
        <v>145</v>
      </c>
      <c r="B177" s="45" t="s">
        <v>72</v>
      </c>
      <c r="C177" s="100" t="s">
        <v>353</v>
      </c>
      <c r="D177" s="100" t="s">
        <v>50</v>
      </c>
      <c r="E177" s="97">
        <v>1</v>
      </c>
      <c r="F177" s="98" t="s">
        <v>141</v>
      </c>
      <c r="G177" s="99">
        <v>39716</v>
      </c>
      <c r="H177" s="99"/>
      <c r="I177" s="48"/>
      <c r="J177" s="48"/>
      <c r="K177" s="48"/>
      <c r="L177" s="46">
        <v>1</v>
      </c>
      <c r="M177" s="48"/>
      <c r="N177" s="64" t="s">
        <v>333</v>
      </c>
      <c r="O177" s="20">
        <f t="shared" si="209"/>
        <v>3</v>
      </c>
      <c r="P177" s="20">
        <f t="shared" si="210"/>
        <v>9</v>
      </c>
      <c r="Q177" s="20">
        <f t="shared" si="211"/>
        <v>2008</v>
      </c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DC177" s="22" t="str">
        <f t="shared" si="212"/>
        <v/>
      </c>
      <c r="DD177" s="22" t="str">
        <f t="shared" si="213"/>
        <v/>
      </c>
      <c r="DE177" s="22" t="str">
        <f t="shared" si="214"/>
        <v/>
      </c>
      <c r="DF177" s="22" t="str">
        <f t="shared" si="215"/>
        <v/>
      </c>
      <c r="DG177" s="22" t="str">
        <f t="shared" si="216"/>
        <v/>
      </c>
      <c r="DH177" s="22" t="str">
        <f t="shared" si="217"/>
        <v/>
      </c>
      <c r="DI177" s="22" t="str">
        <f t="shared" si="218"/>
        <v/>
      </c>
      <c r="DJ177" s="22" t="str">
        <f t="shared" si="219"/>
        <v/>
      </c>
      <c r="DK177" s="22" t="str">
        <f t="shared" si="220"/>
        <v/>
      </c>
      <c r="DL177" s="22" t="str">
        <f t="shared" si="221"/>
        <v/>
      </c>
      <c r="DM177" s="22" t="str">
        <f t="shared" si="222"/>
        <v/>
      </c>
      <c r="DN177" s="22" t="str">
        <f t="shared" si="223"/>
        <v/>
      </c>
      <c r="DO177" s="22" t="str">
        <f t="shared" si="224"/>
        <v/>
      </c>
      <c r="DP177" s="22" t="str">
        <f t="shared" si="225"/>
        <v/>
      </c>
      <c r="DQ177" s="22" t="str">
        <f t="shared" si="226"/>
        <v/>
      </c>
      <c r="DR177" s="22" t="str">
        <f t="shared" si="227"/>
        <v/>
      </c>
      <c r="DS177" s="22" t="str">
        <f t="shared" si="228"/>
        <v/>
      </c>
      <c r="DT177" s="22" t="str">
        <f t="shared" si="229"/>
        <v/>
      </c>
      <c r="DU177" s="22" t="str">
        <f t="shared" si="230"/>
        <v/>
      </c>
      <c r="DV177" s="22" t="str">
        <f t="shared" si="231"/>
        <v/>
      </c>
      <c r="DW177" s="22" t="str">
        <f t="shared" si="232"/>
        <v/>
      </c>
      <c r="DX177" s="22" t="str">
        <f t="shared" si="233"/>
        <v/>
      </c>
      <c r="DY177" s="22" t="str">
        <f t="shared" si="234"/>
        <v/>
      </c>
      <c r="DZ177" s="22" t="str">
        <f t="shared" si="235"/>
        <v/>
      </c>
      <c r="EA177" s="22" t="str">
        <f t="shared" si="236"/>
        <v/>
      </c>
      <c r="EB177" s="22" t="str">
        <f t="shared" si="237"/>
        <v/>
      </c>
      <c r="EC177" s="22" t="str">
        <f t="shared" si="238"/>
        <v/>
      </c>
      <c r="ED177" s="22" t="str">
        <f t="shared" si="239"/>
        <v/>
      </c>
      <c r="EE177" s="22" t="str">
        <f t="shared" si="240"/>
        <v/>
      </c>
    </row>
    <row r="178" spans="1:135" ht="11.25" customHeight="1">
      <c r="A178" s="45" t="s">
        <v>145</v>
      </c>
      <c r="B178" s="45" t="s">
        <v>81</v>
      </c>
      <c r="C178" s="100" t="s">
        <v>182</v>
      </c>
      <c r="D178" s="77"/>
      <c r="E178" s="97">
        <v>1</v>
      </c>
      <c r="F178" s="98"/>
      <c r="G178" s="99">
        <v>39717</v>
      </c>
      <c r="H178" s="99">
        <v>39718</v>
      </c>
      <c r="I178" s="48"/>
      <c r="J178" s="48"/>
      <c r="K178" s="48"/>
      <c r="L178" s="46">
        <v>1</v>
      </c>
      <c r="M178" s="48"/>
      <c r="N178" s="64" t="s">
        <v>333</v>
      </c>
      <c r="O178" s="20">
        <f t="shared" si="209"/>
        <v>3</v>
      </c>
      <c r="P178" s="20">
        <f t="shared" si="210"/>
        <v>9</v>
      </c>
      <c r="Q178" s="20">
        <f t="shared" si="211"/>
        <v>2008</v>
      </c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DC178" s="22" t="str">
        <f t="shared" si="212"/>
        <v/>
      </c>
      <c r="DD178" s="22" t="str">
        <f t="shared" si="213"/>
        <v/>
      </c>
      <c r="DE178" s="22" t="str">
        <f t="shared" si="214"/>
        <v/>
      </c>
      <c r="DF178" s="22" t="str">
        <f t="shared" si="215"/>
        <v/>
      </c>
      <c r="DG178" s="22" t="str">
        <f t="shared" si="216"/>
        <v/>
      </c>
      <c r="DH178" s="22" t="str">
        <f t="shared" si="217"/>
        <v/>
      </c>
      <c r="DI178" s="22" t="str">
        <f t="shared" si="218"/>
        <v/>
      </c>
      <c r="DJ178" s="22" t="str">
        <f t="shared" si="219"/>
        <v/>
      </c>
      <c r="DK178" s="22" t="str">
        <f t="shared" si="220"/>
        <v/>
      </c>
      <c r="DL178" s="22" t="str">
        <f t="shared" si="221"/>
        <v/>
      </c>
      <c r="DM178" s="22" t="str">
        <f t="shared" si="222"/>
        <v/>
      </c>
      <c r="DN178" s="22" t="str">
        <f t="shared" si="223"/>
        <v/>
      </c>
      <c r="DO178" s="22" t="str">
        <f t="shared" si="224"/>
        <v/>
      </c>
      <c r="DP178" s="22" t="str">
        <f t="shared" si="225"/>
        <v/>
      </c>
      <c r="DQ178" s="22" t="str">
        <f t="shared" si="226"/>
        <v/>
      </c>
      <c r="DR178" s="22" t="str">
        <f t="shared" si="227"/>
        <v/>
      </c>
      <c r="DS178" s="22" t="str">
        <f t="shared" si="228"/>
        <v/>
      </c>
      <c r="DT178" s="22" t="str">
        <f t="shared" si="229"/>
        <v/>
      </c>
      <c r="DU178" s="22" t="str">
        <f t="shared" si="230"/>
        <v/>
      </c>
      <c r="DV178" s="22" t="str">
        <f t="shared" si="231"/>
        <v/>
      </c>
      <c r="DW178" s="22" t="str">
        <f t="shared" si="232"/>
        <v/>
      </c>
      <c r="DX178" s="22" t="str">
        <f t="shared" si="233"/>
        <v/>
      </c>
      <c r="DY178" s="22" t="str">
        <f t="shared" si="234"/>
        <v/>
      </c>
      <c r="DZ178" s="22" t="str">
        <f t="shared" si="235"/>
        <v/>
      </c>
      <c r="EA178" s="22" t="str">
        <f t="shared" si="236"/>
        <v/>
      </c>
      <c r="EB178" s="22" t="str">
        <f t="shared" si="237"/>
        <v/>
      </c>
      <c r="EC178" s="22" t="str">
        <f t="shared" si="238"/>
        <v/>
      </c>
      <c r="ED178" s="22" t="str">
        <f t="shared" si="239"/>
        <v/>
      </c>
      <c r="EE178" s="22" t="str">
        <f t="shared" si="240"/>
        <v/>
      </c>
    </row>
    <row r="179" spans="1:135" ht="11.25" customHeight="1">
      <c r="A179" s="45" t="s">
        <v>145</v>
      </c>
      <c r="B179" s="45" t="s">
        <v>72</v>
      </c>
      <c r="C179" s="100" t="s">
        <v>358</v>
      </c>
      <c r="D179" s="100" t="s">
        <v>50</v>
      </c>
      <c r="E179" s="97">
        <v>1</v>
      </c>
      <c r="F179" s="98"/>
      <c r="G179" s="99">
        <v>40072</v>
      </c>
      <c r="H179" s="99">
        <v>40075</v>
      </c>
      <c r="I179" s="48"/>
      <c r="J179" s="48"/>
      <c r="K179" s="48"/>
      <c r="L179" s="46">
        <v>1</v>
      </c>
      <c r="M179" s="48"/>
      <c r="N179" s="64" t="s">
        <v>333</v>
      </c>
      <c r="O179" s="20">
        <f t="shared" si="209"/>
        <v>2</v>
      </c>
      <c r="P179" s="20">
        <f t="shared" si="210"/>
        <v>9</v>
      </c>
      <c r="Q179" s="20">
        <f t="shared" si="211"/>
        <v>2009</v>
      </c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DC179" s="22" t="str">
        <f t="shared" si="212"/>
        <v/>
      </c>
      <c r="DD179" s="22" t="str">
        <f t="shared" si="213"/>
        <v/>
      </c>
      <c r="DE179" s="22" t="str">
        <f t="shared" si="214"/>
        <v/>
      </c>
      <c r="DF179" s="22" t="str">
        <f t="shared" si="215"/>
        <v/>
      </c>
      <c r="DG179" s="22" t="str">
        <f t="shared" si="216"/>
        <v/>
      </c>
      <c r="DH179" s="22" t="str">
        <f t="shared" si="217"/>
        <v/>
      </c>
      <c r="DI179" s="22" t="str">
        <f t="shared" si="218"/>
        <v/>
      </c>
      <c r="DJ179" s="22" t="str">
        <f t="shared" si="219"/>
        <v/>
      </c>
      <c r="DK179" s="22" t="str">
        <f t="shared" si="220"/>
        <v/>
      </c>
      <c r="DL179" s="22" t="str">
        <f t="shared" si="221"/>
        <v/>
      </c>
      <c r="DM179" s="22" t="str">
        <f t="shared" si="222"/>
        <v/>
      </c>
      <c r="DN179" s="22" t="str">
        <f t="shared" si="223"/>
        <v/>
      </c>
      <c r="DO179" s="22" t="str">
        <f t="shared" si="224"/>
        <v/>
      </c>
      <c r="DP179" s="22" t="str">
        <f t="shared" si="225"/>
        <v/>
      </c>
      <c r="DQ179" s="22" t="str">
        <f t="shared" si="226"/>
        <v/>
      </c>
      <c r="DR179" s="22" t="str">
        <f t="shared" si="227"/>
        <v/>
      </c>
      <c r="DS179" s="22" t="str">
        <f t="shared" si="228"/>
        <v/>
      </c>
      <c r="DT179" s="22" t="str">
        <f t="shared" si="229"/>
        <v/>
      </c>
      <c r="DU179" s="22" t="str">
        <f t="shared" si="230"/>
        <v/>
      </c>
      <c r="DV179" s="22" t="str">
        <f t="shared" si="231"/>
        <v/>
      </c>
      <c r="DW179" s="22" t="str">
        <f t="shared" si="232"/>
        <v/>
      </c>
      <c r="DX179" s="22" t="str">
        <f t="shared" si="233"/>
        <v/>
      </c>
      <c r="DY179" s="22" t="str">
        <f t="shared" si="234"/>
        <v/>
      </c>
      <c r="DZ179" s="22" t="str">
        <f t="shared" si="235"/>
        <v/>
      </c>
      <c r="EA179" s="22" t="str">
        <f t="shared" si="236"/>
        <v/>
      </c>
      <c r="EB179" s="22" t="str">
        <f t="shared" si="237"/>
        <v/>
      </c>
      <c r="EC179" s="22" t="str">
        <f t="shared" si="238"/>
        <v/>
      </c>
      <c r="ED179" s="22" t="str">
        <f t="shared" si="239"/>
        <v/>
      </c>
      <c r="EE179" s="22" t="str">
        <f t="shared" si="240"/>
        <v/>
      </c>
    </row>
    <row r="180" spans="1:135" ht="11.25" customHeight="1">
      <c r="A180" s="45" t="s">
        <v>145</v>
      </c>
      <c r="B180" s="45" t="s">
        <v>81</v>
      </c>
      <c r="C180" s="100" t="s">
        <v>354</v>
      </c>
      <c r="D180" s="100" t="s">
        <v>192</v>
      </c>
      <c r="E180" s="97">
        <v>1</v>
      </c>
      <c r="F180" s="98"/>
      <c r="G180" s="99">
        <v>40074</v>
      </c>
      <c r="H180" s="99">
        <v>40076</v>
      </c>
      <c r="I180" s="48"/>
      <c r="J180" s="48"/>
      <c r="K180" s="48"/>
      <c r="L180" s="46">
        <v>1</v>
      </c>
      <c r="M180" s="48"/>
      <c r="N180" s="64" t="s">
        <v>333</v>
      </c>
      <c r="O180" s="20">
        <f t="shared" si="209"/>
        <v>2</v>
      </c>
      <c r="P180" s="20">
        <f t="shared" si="210"/>
        <v>9</v>
      </c>
      <c r="Q180" s="20">
        <f t="shared" si="211"/>
        <v>2009</v>
      </c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DC180" s="22" t="str">
        <f t="shared" si="212"/>
        <v/>
      </c>
      <c r="DD180" s="22" t="str">
        <f t="shared" si="213"/>
        <v/>
      </c>
      <c r="DE180" s="22" t="str">
        <f t="shared" si="214"/>
        <v/>
      </c>
      <c r="DF180" s="22" t="str">
        <f t="shared" si="215"/>
        <v/>
      </c>
      <c r="DG180" s="22" t="str">
        <f t="shared" si="216"/>
        <v/>
      </c>
      <c r="DH180" s="22" t="str">
        <f t="shared" si="217"/>
        <v/>
      </c>
      <c r="DI180" s="22" t="str">
        <f t="shared" si="218"/>
        <v/>
      </c>
      <c r="DJ180" s="22" t="str">
        <f t="shared" si="219"/>
        <v/>
      </c>
      <c r="DK180" s="22" t="str">
        <f t="shared" si="220"/>
        <v/>
      </c>
      <c r="DL180" s="22" t="str">
        <f t="shared" si="221"/>
        <v/>
      </c>
      <c r="DM180" s="22" t="str">
        <f t="shared" si="222"/>
        <v/>
      </c>
      <c r="DN180" s="22" t="str">
        <f t="shared" si="223"/>
        <v/>
      </c>
      <c r="DO180" s="22" t="str">
        <f t="shared" si="224"/>
        <v/>
      </c>
      <c r="DP180" s="22" t="str">
        <f t="shared" si="225"/>
        <v/>
      </c>
      <c r="DQ180" s="22" t="str">
        <f t="shared" si="226"/>
        <v/>
      </c>
      <c r="DR180" s="22" t="str">
        <f t="shared" si="227"/>
        <v/>
      </c>
      <c r="DS180" s="22" t="str">
        <f t="shared" si="228"/>
        <v/>
      </c>
      <c r="DT180" s="22" t="str">
        <f t="shared" si="229"/>
        <v/>
      </c>
      <c r="DU180" s="22" t="str">
        <f t="shared" si="230"/>
        <v/>
      </c>
      <c r="DV180" s="22" t="str">
        <f t="shared" si="231"/>
        <v/>
      </c>
      <c r="DW180" s="22" t="str">
        <f t="shared" si="232"/>
        <v/>
      </c>
      <c r="DX180" s="22" t="str">
        <f t="shared" si="233"/>
        <v/>
      </c>
      <c r="DY180" s="22" t="str">
        <f t="shared" si="234"/>
        <v/>
      </c>
      <c r="DZ180" s="22" t="str">
        <f t="shared" si="235"/>
        <v/>
      </c>
      <c r="EA180" s="22" t="str">
        <f t="shared" si="236"/>
        <v/>
      </c>
      <c r="EB180" s="22" t="str">
        <f t="shared" si="237"/>
        <v/>
      </c>
      <c r="EC180" s="22" t="str">
        <f t="shared" si="238"/>
        <v/>
      </c>
      <c r="ED180" s="22" t="str">
        <f t="shared" si="239"/>
        <v/>
      </c>
      <c r="EE180" s="22" t="str">
        <f t="shared" si="240"/>
        <v/>
      </c>
    </row>
    <row r="181" spans="1:135" ht="11.25" customHeight="1">
      <c r="A181" s="45" t="s">
        <v>145</v>
      </c>
      <c r="B181" s="45" t="s">
        <v>81</v>
      </c>
      <c r="C181" s="100" t="s">
        <v>355</v>
      </c>
      <c r="D181" s="100" t="s">
        <v>138</v>
      </c>
      <c r="E181" s="97">
        <v>1</v>
      </c>
      <c r="F181" s="98" t="s">
        <v>141</v>
      </c>
      <c r="G181" s="99">
        <v>40076</v>
      </c>
      <c r="H181" s="99">
        <v>40082</v>
      </c>
      <c r="I181" s="48"/>
      <c r="J181" s="48"/>
      <c r="K181" s="48"/>
      <c r="L181" s="46">
        <v>1</v>
      </c>
      <c r="M181" s="48"/>
      <c r="N181" s="65" t="s">
        <v>356</v>
      </c>
      <c r="O181" s="20">
        <f t="shared" si="209"/>
        <v>2</v>
      </c>
      <c r="P181" s="20">
        <f t="shared" si="210"/>
        <v>9</v>
      </c>
      <c r="Q181" s="20">
        <f t="shared" si="211"/>
        <v>2009</v>
      </c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DC181" s="22" t="str">
        <f t="shared" si="212"/>
        <v/>
      </c>
      <c r="DD181" s="22" t="str">
        <f t="shared" si="213"/>
        <v/>
      </c>
      <c r="DE181" s="22" t="str">
        <f t="shared" si="214"/>
        <v/>
      </c>
      <c r="DF181" s="22" t="str">
        <f t="shared" si="215"/>
        <v/>
      </c>
      <c r="DG181" s="22" t="str">
        <f t="shared" si="216"/>
        <v/>
      </c>
      <c r="DH181" s="22" t="str">
        <f t="shared" si="217"/>
        <v/>
      </c>
      <c r="DI181" s="22" t="str">
        <f t="shared" si="218"/>
        <v/>
      </c>
      <c r="DJ181" s="22" t="str">
        <f t="shared" si="219"/>
        <v/>
      </c>
      <c r="DK181" s="22" t="str">
        <f t="shared" si="220"/>
        <v/>
      </c>
      <c r="DL181" s="22" t="str">
        <f t="shared" si="221"/>
        <v/>
      </c>
      <c r="DM181" s="22" t="str">
        <f t="shared" si="222"/>
        <v/>
      </c>
      <c r="DN181" s="22" t="str">
        <f t="shared" si="223"/>
        <v/>
      </c>
      <c r="DO181" s="22" t="str">
        <f t="shared" si="224"/>
        <v/>
      </c>
      <c r="DP181" s="22" t="str">
        <f t="shared" si="225"/>
        <v/>
      </c>
      <c r="DQ181" s="22" t="str">
        <f t="shared" si="226"/>
        <v/>
      </c>
      <c r="DR181" s="22" t="str">
        <f t="shared" si="227"/>
        <v/>
      </c>
      <c r="DS181" s="22" t="str">
        <f t="shared" si="228"/>
        <v/>
      </c>
      <c r="DT181" s="22" t="str">
        <f t="shared" si="229"/>
        <v/>
      </c>
      <c r="DU181" s="22" t="str">
        <f t="shared" si="230"/>
        <v/>
      </c>
      <c r="DV181" s="22" t="str">
        <f t="shared" si="231"/>
        <v/>
      </c>
      <c r="DW181" s="22" t="str">
        <f t="shared" si="232"/>
        <v/>
      </c>
      <c r="DX181" s="22" t="str">
        <f t="shared" si="233"/>
        <v/>
      </c>
      <c r="DY181" s="22" t="str">
        <f t="shared" si="234"/>
        <v/>
      </c>
      <c r="DZ181" s="22" t="str">
        <f t="shared" si="235"/>
        <v/>
      </c>
      <c r="EA181" s="22" t="str">
        <f t="shared" si="236"/>
        <v/>
      </c>
      <c r="EB181" s="22" t="str">
        <f t="shared" si="237"/>
        <v/>
      </c>
      <c r="EC181" s="22" t="str">
        <f t="shared" si="238"/>
        <v/>
      </c>
      <c r="ED181" s="22" t="str">
        <f t="shared" si="239"/>
        <v/>
      </c>
      <c r="EE181" s="22" t="str">
        <f t="shared" si="240"/>
        <v/>
      </c>
    </row>
    <row r="182" spans="1:135" ht="11.25" customHeight="1">
      <c r="A182" s="45" t="s">
        <v>145</v>
      </c>
      <c r="B182" s="45" t="s">
        <v>81</v>
      </c>
      <c r="C182" s="100" t="s">
        <v>282</v>
      </c>
      <c r="D182" s="100" t="s">
        <v>135</v>
      </c>
      <c r="E182" s="97">
        <v>1</v>
      </c>
      <c r="F182" s="98"/>
      <c r="G182" s="99">
        <v>40078</v>
      </c>
      <c r="H182" s="99">
        <v>40083</v>
      </c>
      <c r="I182" s="48"/>
      <c r="J182" s="48"/>
      <c r="K182" s="48"/>
      <c r="L182" s="46">
        <v>1</v>
      </c>
      <c r="M182" s="48"/>
      <c r="N182" s="64" t="s">
        <v>333</v>
      </c>
      <c r="O182" s="20">
        <f t="shared" si="209"/>
        <v>3</v>
      </c>
      <c r="P182" s="20">
        <f t="shared" si="210"/>
        <v>9</v>
      </c>
      <c r="Q182" s="20">
        <f t="shared" si="211"/>
        <v>2009</v>
      </c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DC182" s="22" t="str">
        <f t="shared" si="212"/>
        <v/>
      </c>
      <c r="DD182" s="22" t="str">
        <f t="shared" si="213"/>
        <v/>
      </c>
      <c r="DE182" s="22" t="str">
        <f t="shared" si="214"/>
        <v/>
      </c>
      <c r="DF182" s="22" t="str">
        <f t="shared" si="215"/>
        <v/>
      </c>
      <c r="DG182" s="22" t="str">
        <f t="shared" si="216"/>
        <v/>
      </c>
      <c r="DH182" s="22" t="str">
        <f t="shared" si="217"/>
        <v/>
      </c>
      <c r="DI182" s="22" t="str">
        <f t="shared" si="218"/>
        <v/>
      </c>
      <c r="DJ182" s="22" t="str">
        <f t="shared" si="219"/>
        <v/>
      </c>
      <c r="DK182" s="22" t="str">
        <f t="shared" si="220"/>
        <v/>
      </c>
      <c r="DL182" s="22" t="str">
        <f t="shared" si="221"/>
        <v/>
      </c>
      <c r="DM182" s="22" t="str">
        <f t="shared" si="222"/>
        <v/>
      </c>
      <c r="DN182" s="22" t="str">
        <f t="shared" si="223"/>
        <v/>
      </c>
      <c r="DO182" s="22" t="str">
        <f t="shared" si="224"/>
        <v/>
      </c>
      <c r="DP182" s="22" t="str">
        <f t="shared" si="225"/>
        <v/>
      </c>
      <c r="DQ182" s="22" t="str">
        <f t="shared" si="226"/>
        <v/>
      </c>
      <c r="DR182" s="22" t="str">
        <f t="shared" si="227"/>
        <v/>
      </c>
      <c r="DS182" s="22" t="str">
        <f t="shared" si="228"/>
        <v/>
      </c>
      <c r="DT182" s="22" t="str">
        <f t="shared" si="229"/>
        <v/>
      </c>
      <c r="DU182" s="22" t="str">
        <f t="shared" si="230"/>
        <v/>
      </c>
      <c r="DV182" s="22" t="str">
        <f t="shared" si="231"/>
        <v/>
      </c>
      <c r="DW182" s="22" t="str">
        <f t="shared" si="232"/>
        <v/>
      </c>
      <c r="DX182" s="22" t="str">
        <f t="shared" si="233"/>
        <v/>
      </c>
      <c r="DY182" s="22" t="str">
        <f t="shared" si="234"/>
        <v/>
      </c>
      <c r="DZ182" s="22" t="str">
        <f t="shared" si="235"/>
        <v/>
      </c>
      <c r="EA182" s="22" t="str">
        <f t="shared" si="236"/>
        <v/>
      </c>
      <c r="EB182" s="22" t="str">
        <f t="shared" si="237"/>
        <v/>
      </c>
      <c r="EC182" s="22" t="str">
        <f t="shared" si="238"/>
        <v/>
      </c>
      <c r="ED182" s="22" t="str">
        <f t="shared" si="239"/>
        <v/>
      </c>
      <c r="EE182" s="22" t="str">
        <f t="shared" si="240"/>
        <v/>
      </c>
    </row>
    <row r="183" spans="1:135" ht="11.25" customHeight="1">
      <c r="A183" s="45" t="s">
        <v>145</v>
      </c>
      <c r="B183" s="45" t="s">
        <v>81</v>
      </c>
      <c r="C183" s="100" t="s">
        <v>357</v>
      </c>
      <c r="D183" s="100" t="s">
        <v>137</v>
      </c>
      <c r="E183" s="97">
        <v>1</v>
      </c>
      <c r="F183" s="98"/>
      <c r="G183" s="99">
        <v>40084</v>
      </c>
      <c r="H183" s="99">
        <v>40085</v>
      </c>
      <c r="I183" s="48"/>
      <c r="J183" s="48"/>
      <c r="K183" s="48"/>
      <c r="L183" s="46">
        <v>1</v>
      </c>
      <c r="M183" s="48"/>
      <c r="N183" s="64" t="s">
        <v>333</v>
      </c>
      <c r="O183" s="20">
        <f t="shared" si="209"/>
        <v>3</v>
      </c>
      <c r="P183" s="20">
        <f t="shared" si="210"/>
        <v>9</v>
      </c>
      <c r="Q183" s="20">
        <f t="shared" si="211"/>
        <v>2009</v>
      </c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DC183" s="22" t="str">
        <f t="shared" si="212"/>
        <v/>
      </c>
      <c r="DD183" s="22" t="str">
        <f t="shared" si="213"/>
        <v/>
      </c>
      <c r="DE183" s="22" t="str">
        <f t="shared" si="214"/>
        <v/>
      </c>
      <c r="DF183" s="22" t="str">
        <f t="shared" si="215"/>
        <v/>
      </c>
      <c r="DG183" s="22" t="str">
        <f t="shared" si="216"/>
        <v/>
      </c>
      <c r="DH183" s="22" t="str">
        <f t="shared" si="217"/>
        <v/>
      </c>
      <c r="DI183" s="22" t="str">
        <f t="shared" si="218"/>
        <v/>
      </c>
      <c r="DJ183" s="22" t="str">
        <f t="shared" si="219"/>
        <v/>
      </c>
      <c r="DK183" s="22" t="str">
        <f t="shared" si="220"/>
        <v/>
      </c>
      <c r="DL183" s="22" t="str">
        <f t="shared" si="221"/>
        <v/>
      </c>
      <c r="DM183" s="22" t="str">
        <f t="shared" si="222"/>
        <v/>
      </c>
      <c r="DN183" s="22" t="str">
        <f t="shared" si="223"/>
        <v/>
      </c>
      <c r="DO183" s="22" t="str">
        <f t="shared" si="224"/>
        <v/>
      </c>
      <c r="DP183" s="22" t="str">
        <f t="shared" si="225"/>
        <v/>
      </c>
      <c r="DQ183" s="22" t="str">
        <f t="shared" si="226"/>
        <v/>
      </c>
      <c r="DR183" s="22" t="str">
        <f t="shared" si="227"/>
        <v/>
      </c>
      <c r="DS183" s="22" t="str">
        <f t="shared" si="228"/>
        <v/>
      </c>
      <c r="DT183" s="22" t="str">
        <f t="shared" si="229"/>
        <v/>
      </c>
      <c r="DU183" s="22" t="str">
        <f t="shared" si="230"/>
        <v/>
      </c>
      <c r="DV183" s="22" t="str">
        <f t="shared" si="231"/>
        <v/>
      </c>
      <c r="DW183" s="22" t="str">
        <f t="shared" si="232"/>
        <v/>
      </c>
      <c r="DX183" s="22" t="str">
        <f t="shared" si="233"/>
        <v/>
      </c>
      <c r="DY183" s="22" t="str">
        <f t="shared" si="234"/>
        <v/>
      </c>
      <c r="DZ183" s="22" t="str">
        <f t="shared" si="235"/>
        <v/>
      </c>
      <c r="EA183" s="22" t="str">
        <f t="shared" si="236"/>
        <v/>
      </c>
      <c r="EB183" s="22" t="str">
        <f t="shared" si="237"/>
        <v/>
      </c>
      <c r="EC183" s="22" t="str">
        <f t="shared" si="238"/>
        <v/>
      </c>
      <c r="ED183" s="22" t="str">
        <f t="shared" si="239"/>
        <v/>
      </c>
      <c r="EE183" s="22" t="str">
        <f t="shared" si="240"/>
        <v/>
      </c>
    </row>
    <row r="184" spans="1:135" ht="11.25" customHeight="1">
      <c r="A184" s="45" t="s">
        <v>145</v>
      </c>
      <c r="B184" s="45" t="s">
        <v>81</v>
      </c>
      <c r="C184" s="100" t="s">
        <v>336</v>
      </c>
      <c r="D184" s="100" t="s">
        <v>135</v>
      </c>
      <c r="E184" s="97">
        <v>1</v>
      </c>
      <c r="F184" s="98"/>
      <c r="G184" s="99">
        <v>40090</v>
      </c>
      <c r="H184" s="99">
        <v>40098</v>
      </c>
      <c r="I184" s="48"/>
      <c r="J184" s="48"/>
      <c r="K184" s="48"/>
      <c r="L184" s="46">
        <v>1</v>
      </c>
      <c r="M184" s="48"/>
      <c r="N184" s="64" t="s">
        <v>333</v>
      </c>
      <c r="O184" s="20">
        <f t="shared" si="209"/>
        <v>1</v>
      </c>
      <c r="P184" s="20">
        <f t="shared" si="210"/>
        <v>10</v>
      </c>
      <c r="Q184" s="20">
        <f t="shared" si="211"/>
        <v>2009</v>
      </c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DC184" s="22" t="str">
        <f t="shared" si="212"/>
        <v/>
      </c>
      <c r="DD184" s="22" t="str">
        <f t="shared" si="213"/>
        <v/>
      </c>
      <c r="DE184" s="22" t="str">
        <f t="shared" si="214"/>
        <v/>
      </c>
      <c r="DF184" s="22" t="str">
        <f t="shared" si="215"/>
        <v/>
      </c>
      <c r="DG184" s="22" t="str">
        <f t="shared" si="216"/>
        <v/>
      </c>
      <c r="DH184" s="22" t="str">
        <f t="shared" si="217"/>
        <v/>
      </c>
      <c r="DI184" s="22" t="str">
        <f t="shared" si="218"/>
        <v/>
      </c>
      <c r="DJ184" s="22" t="str">
        <f t="shared" si="219"/>
        <v/>
      </c>
      <c r="DK184" s="22" t="str">
        <f t="shared" si="220"/>
        <v/>
      </c>
      <c r="DL184" s="22" t="str">
        <f t="shared" si="221"/>
        <v/>
      </c>
      <c r="DM184" s="22" t="str">
        <f t="shared" si="222"/>
        <v/>
      </c>
      <c r="DN184" s="22" t="str">
        <f t="shared" si="223"/>
        <v/>
      </c>
      <c r="DO184" s="22" t="str">
        <f t="shared" si="224"/>
        <v/>
      </c>
      <c r="DP184" s="22" t="str">
        <f t="shared" si="225"/>
        <v/>
      </c>
      <c r="DQ184" s="22" t="str">
        <f t="shared" si="226"/>
        <v/>
      </c>
      <c r="DR184" s="22" t="str">
        <f t="shared" si="227"/>
        <v/>
      </c>
      <c r="DS184" s="22" t="str">
        <f t="shared" si="228"/>
        <v/>
      </c>
      <c r="DT184" s="22" t="str">
        <f t="shared" si="229"/>
        <v/>
      </c>
      <c r="DU184" s="22" t="str">
        <f t="shared" si="230"/>
        <v/>
      </c>
      <c r="DV184" s="22" t="str">
        <f t="shared" si="231"/>
        <v/>
      </c>
      <c r="DW184" s="22" t="str">
        <f t="shared" si="232"/>
        <v/>
      </c>
      <c r="DX184" s="22" t="str">
        <f t="shared" si="233"/>
        <v/>
      </c>
      <c r="DY184" s="22" t="str">
        <f t="shared" si="234"/>
        <v/>
      </c>
      <c r="DZ184" s="22" t="str">
        <f t="shared" si="235"/>
        <v/>
      </c>
      <c r="EA184" s="22" t="str">
        <f t="shared" si="236"/>
        <v/>
      </c>
      <c r="EB184" s="22" t="str">
        <f t="shared" si="237"/>
        <v/>
      </c>
      <c r="EC184" s="22" t="str">
        <f t="shared" si="238"/>
        <v/>
      </c>
      <c r="ED184" s="22" t="str">
        <f t="shared" si="239"/>
        <v/>
      </c>
      <c r="EE184" s="22" t="str">
        <f t="shared" si="240"/>
        <v/>
      </c>
    </row>
    <row r="185" spans="1:135" ht="11.25" customHeight="1">
      <c r="A185" s="45" t="s">
        <v>145</v>
      </c>
      <c r="B185" s="45" t="s">
        <v>81</v>
      </c>
      <c r="C185" s="100" t="s">
        <v>336</v>
      </c>
      <c r="D185" s="100" t="s">
        <v>135</v>
      </c>
      <c r="E185" s="97">
        <v>1</v>
      </c>
      <c r="F185" s="98"/>
      <c r="G185" s="99">
        <v>40091</v>
      </c>
      <c r="H185" s="99">
        <v>40095</v>
      </c>
      <c r="I185" s="48"/>
      <c r="J185" s="48"/>
      <c r="K185" s="48"/>
      <c r="L185" s="46">
        <v>1</v>
      </c>
      <c r="M185" s="48"/>
      <c r="N185" s="64" t="s">
        <v>333</v>
      </c>
      <c r="O185" s="20">
        <f t="shared" si="209"/>
        <v>1</v>
      </c>
      <c r="P185" s="20">
        <f t="shared" si="210"/>
        <v>10</v>
      </c>
      <c r="Q185" s="20">
        <f t="shared" si="211"/>
        <v>2009</v>
      </c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DC185" s="22" t="str">
        <f t="shared" si="212"/>
        <v/>
      </c>
      <c r="DD185" s="22" t="str">
        <f t="shared" si="213"/>
        <v/>
      </c>
      <c r="DE185" s="22" t="str">
        <f t="shared" si="214"/>
        <v/>
      </c>
      <c r="DF185" s="22" t="str">
        <f t="shared" si="215"/>
        <v/>
      </c>
      <c r="DG185" s="22" t="str">
        <f t="shared" si="216"/>
        <v/>
      </c>
      <c r="DH185" s="22" t="str">
        <f t="shared" si="217"/>
        <v/>
      </c>
      <c r="DI185" s="22" t="str">
        <f t="shared" si="218"/>
        <v/>
      </c>
      <c r="DJ185" s="22" t="str">
        <f t="shared" si="219"/>
        <v/>
      </c>
      <c r="DK185" s="22" t="str">
        <f t="shared" si="220"/>
        <v/>
      </c>
      <c r="DL185" s="22" t="str">
        <f t="shared" si="221"/>
        <v/>
      </c>
      <c r="DM185" s="22" t="str">
        <f t="shared" si="222"/>
        <v/>
      </c>
      <c r="DN185" s="22" t="str">
        <f t="shared" si="223"/>
        <v/>
      </c>
      <c r="DO185" s="22" t="str">
        <f t="shared" si="224"/>
        <v/>
      </c>
      <c r="DP185" s="22" t="str">
        <f t="shared" si="225"/>
        <v/>
      </c>
      <c r="DQ185" s="22" t="str">
        <f t="shared" si="226"/>
        <v/>
      </c>
      <c r="DR185" s="22" t="str">
        <f t="shared" si="227"/>
        <v/>
      </c>
      <c r="DS185" s="22" t="str">
        <f t="shared" si="228"/>
        <v/>
      </c>
      <c r="DT185" s="22" t="str">
        <f t="shared" si="229"/>
        <v/>
      </c>
      <c r="DU185" s="22" t="str">
        <f t="shared" si="230"/>
        <v/>
      </c>
      <c r="DV185" s="22" t="str">
        <f t="shared" si="231"/>
        <v/>
      </c>
      <c r="DW185" s="22" t="str">
        <f t="shared" si="232"/>
        <v/>
      </c>
      <c r="DX185" s="22" t="str">
        <f t="shared" si="233"/>
        <v/>
      </c>
      <c r="DY185" s="22" t="str">
        <f t="shared" si="234"/>
        <v/>
      </c>
      <c r="DZ185" s="22" t="str">
        <f t="shared" si="235"/>
        <v/>
      </c>
      <c r="EA185" s="22" t="str">
        <f t="shared" si="236"/>
        <v/>
      </c>
      <c r="EB185" s="22" t="str">
        <f t="shared" si="237"/>
        <v/>
      </c>
      <c r="EC185" s="22" t="str">
        <f t="shared" si="238"/>
        <v/>
      </c>
      <c r="ED185" s="22" t="str">
        <f t="shared" si="239"/>
        <v/>
      </c>
      <c r="EE185" s="22" t="str">
        <f t="shared" si="240"/>
        <v/>
      </c>
    </row>
    <row r="186" spans="1:135" ht="11.25" customHeight="1">
      <c r="A186" s="45" t="s">
        <v>145</v>
      </c>
      <c r="B186" s="45" t="s">
        <v>81</v>
      </c>
      <c r="C186" s="100" t="s">
        <v>182</v>
      </c>
      <c r="D186" s="77"/>
      <c r="E186" s="97">
        <v>1</v>
      </c>
      <c r="F186" s="98"/>
      <c r="G186" s="99">
        <v>40092</v>
      </c>
      <c r="H186" s="99"/>
      <c r="I186" s="48"/>
      <c r="J186" s="48"/>
      <c r="K186" s="48"/>
      <c r="L186" s="46">
        <v>1</v>
      </c>
      <c r="M186" s="48"/>
      <c r="N186" s="64" t="s">
        <v>333</v>
      </c>
      <c r="O186" s="20">
        <f t="shared" si="209"/>
        <v>1</v>
      </c>
      <c r="P186" s="20">
        <f t="shared" si="210"/>
        <v>10</v>
      </c>
      <c r="Q186" s="20">
        <f t="shared" si="211"/>
        <v>2009</v>
      </c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DC186" s="22" t="str">
        <f t="shared" si="212"/>
        <v/>
      </c>
      <c r="DD186" s="22" t="str">
        <f t="shared" si="213"/>
        <v/>
      </c>
      <c r="DE186" s="22" t="str">
        <f t="shared" si="214"/>
        <v/>
      </c>
      <c r="DF186" s="22" t="str">
        <f t="shared" si="215"/>
        <v/>
      </c>
      <c r="DG186" s="22" t="str">
        <f t="shared" si="216"/>
        <v/>
      </c>
      <c r="DH186" s="22" t="str">
        <f t="shared" si="217"/>
        <v/>
      </c>
      <c r="DI186" s="22" t="str">
        <f t="shared" si="218"/>
        <v/>
      </c>
      <c r="DJ186" s="22" t="str">
        <f t="shared" si="219"/>
        <v/>
      </c>
      <c r="DK186" s="22" t="str">
        <f t="shared" si="220"/>
        <v/>
      </c>
      <c r="DL186" s="22" t="str">
        <f t="shared" si="221"/>
        <v/>
      </c>
      <c r="DM186" s="22" t="str">
        <f t="shared" si="222"/>
        <v/>
      </c>
      <c r="DN186" s="22" t="str">
        <f t="shared" si="223"/>
        <v/>
      </c>
      <c r="DO186" s="22" t="str">
        <f t="shared" si="224"/>
        <v/>
      </c>
      <c r="DP186" s="22" t="str">
        <f t="shared" si="225"/>
        <v/>
      </c>
      <c r="DQ186" s="22" t="str">
        <f t="shared" si="226"/>
        <v/>
      </c>
      <c r="DR186" s="22" t="str">
        <f t="shared" si="227"/>
        <v/>
      </c>
      <c r="DS186" s="22" t="str">
        <f t="shared" si="228"/>
        <v/>
      </c>
      <c r="DT186" s="22" t="str">
        <f t="shared" si="229"/>
        <v/>
      </c>
      <c r="DU186" s="22" t="str">
        <f t="shared" si="230"/>
        <v/>
      </c>
      <c r="DV186" s="22" t="str">
        <f t="shared" si="231"/>
        <v/>
      </c>
      <c r="DW186" s="22" t="str">
        <f t="shared" si="232"/>
        <v/>
      </c>
      <c r="DX186" s="22" t="str">
        <f t="shared" si="233"/>
        <v/>
      </c>
      <c r="DY186" s="22" t="str">
        <f t="shared" si="234"/>
        <v/>
      </c>
      <c r="DZ186" s="22" t="str">
        <f t="shared" si="235"/>
        <v/>
      </c>
      <c r="EA186" s="22" t="str">
        <f t="shared" si="236"/>
        <v/>
      </c>
      <c r="EB186" s="22" t="str">
        <f t="shared" si="237"/>
        <v/>
      </c>
      <c r="EC186" s="22" t="str">
        <f t="shared" si="238"/>
        <v/>
      </c>
      <c r="ED186" s="22" t="str">
        <f t="shared" si="239"/>
        <v/>
      </c>
      <c r="EE186" s="22" t="str">
        <f t="shared" si="240"/>
        <v/>
      </c>
    </row>
    <row r="187" spans="1:135" ht="11.25" customHeight="1">
      <c r="A187" s="45" t="s">
        <v>145</v>
      </c>
      <c r="B187" s="45" t="s">
        <v>81</v>
      </c>
      <c r="C187" s="100" t="s">
        <v>326</v>
      </c>
      <c r="D187" s="100" t="s">
        <v>135</v>
      </c>
      <c r="E187" s="97">
        <v>1</v>
      </c>
      <c r="F187" s="98"/>
      <c r="G187" s="99">
        <v>40093</v>
      </c>
      <c r="H187" s="99"/>
      <c r="I187" s="48"/>
      <c r="J187" s="48"/>
      <c r="K187" s="48"/>
      <c r="L187" s="46">
        <v>1</v>
      </c>
      <c r="M187" s="48"/>
      <c r="N187" s="64" t="s">
        <v>333</v>
      </c>
      <c r="O187" s="20">
        <f t="shared" si="209"/>
        <v>1</v>
      </c>
      <c r="P187" s="20">
        <f t="shared" si="210"/>
        <v>10</v>
      </c>
      <c r="Q187" s="20">
        <f t="shared" si="211"/>
        <v>2009</v>
      </c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DC187" s="22" t="str">
        <f t="shared" si="212"/>
        <v/>
      </c>
      <c r="DD187" s="22" t="str">
        <f t="shared" si="213"/>
        <v/>
      </c>
      <c r="DE187" s="22" t="str">
        <f t="shared" si="214"/>
        <v/>
      </c>
      <c r="DF187" s="22" t="str">
        <f t="shared" si="215"/>
        <v/>
      </c>
      <c r="DG187" s="22" t="str">
        <f t="shared" si="216"/>
        <v/>
      </c>
      <c r="DH187" s="22" t="str">
        <f t="shared" si="217"/>
        <v/>
      </c>
      <c r="DI187" s="22" t="str">
        <f t="shared" si="218"/>
        <v/>
      </c>
      <c r="DJ187" s="22" t="str">
        <f t="shared" si="219"/>
        <v/>
      </c>
      <c r="DK187" s="22" t="str">
        <f t="shared" si="220"/>
        <v/>
      </c>
      <c r="DL187" s="22" t="str">
        <f t="shared" si="221"/>
        <v/>
      </c>
      <c r="DM187" s="22" t="str">
        <f t="shared" si="222"/>
        <v/>
      </c>
      <c r="DN187" s="22" t="str">
        <f t="shared" si="223"/>
        <v/>
      </c>
      <c r="DO187" s="22" t="str">
        <f t="shared" si="224"/>
        <v/>
      </c>
      <c r="DP187" s="22" t="str">
        <f t="shared" si="225"/>
        <v/>
      </c>
      <c r="DQ187" s="22" t="str">
        <f t="shared" si="226"/>
        <v/>
      </c>
      <c r="DR187" s="22" t="str">
        <f t="shared" si="227"/>
        <v/>
      </c>
      <c r="DS187" s="22" t="str">
        <f t="shared" si="228"/>
        <v/>
      </c>
      <c r="DT187" s="22" t="str">
        <f t="shared" si="229"/>
        <v/>
      </c>
      <c r="DU187" s="22" t="str">
        <f t="shared" si="230"/>
        <v/>
      </c>
      <c r="DV187" s="22" t="str">
        <f t="shared" si="231"/>
        <v/>
      </c>
      <c r="DW187" s="22" t="str">
        <f t="shared" si="232"/>
        <v/>
      </c>
      <c r="DX187" s="22" t="str">
        <f t="shared" si="233"/>
        <v/>
      </c>
      <c r="DY187" s="22" t="str">
        <f t="shared" si="234"/>
        <v/>
      </c>
      <c r="DZ187" s="22" t="str">
        <f t="shared" si="235"/>
        <v/>
      </c>
      <c r="EA187" s="22" t="str">
        <f t="shared" si="236"/>
        <v/>
      </c>
      <c r="EB187" s="22" t="str">
        <f t="shared" si="237"/>
        <v/>
      </c>
      <c r="EC187" s="22" t="str">
        <f t="shared" si="238"/>
        <v/>
      </c>
      <c r="ED187" s="22" t="str">
        <f t="shared" si="239"/>
        <v/>
      </c>
      <c r="EE187" s="22" t="str">
        <f t="shared" si="240"/>
        <v/>
      </c>
    </row>
    <row r="188" spans="1:135" ht="11.25" customHeight="1">
      <c r="A188" s="45" t="s">
        <v>145</v>
      </c>
      <c r="B188" s="45" t="s">
        <v>81</v>
      </c>
      <c r="C188" s="100" t="s">
        <v>182</v>
      </c>
      <c r="D188" s="77"/>
      <c r="E188" s="97">
        <v>1</v>
      </c>
      <c r="F188" s="98" t="s">
        <v>154</v>
      </c>
      <c r="G188" s="99">
        <v>40101</v>
      </c>
      <c r="H188" s="99"/>
      <c r="I188" s="48"/>
      <c r="J188" s="48"/>
      <c r="K188" s="48"/>
      <c r="L188" s="46">
        <v>1</v>
      </c>
      <c r="M188" s="48"/>
      <c r="N188" s="64" t="s">
        <v>333</v>
      </c>
      <c r="O188" s="20">
        <f t="shared" si="209"/>
        <v>2</v>
      </c>
      <c r="P188" s="20">
        <f t="shared" si="210"/>
        <v>10</v>
      </c>
      <c r="Q188" s="20">
        <f t="shared" si="211"/>
        <v>2009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DC188" s="22" t="str">
        <f t="shared" si="212"/>
        <v/>
      </c>
      <c r="DD188" s="22" t="str">
        <f t="shared" si="213"/>
        <v/>
      </c>
      <c r="DE188" s="22" t="str">
        <f t="shared" si="214"/>
        <v/>
      </c>
      <c r="DF188" s="22" t="str">
        <f t="shared" si="215"/>
        <v/>
      </c>
      <c r="DG188" s="22" t="str">
        <f t="shared" si="216"/>
        <v/>
      </c>
      <c r="DH188" s="22" t="str">
        <f t="shared" si="217"/>
        <v/>
      </c>
      <c r="DI188" s="22" t="str">
        <f t="shared" si="218"/>
        <v/>
      </c>
      <c r="DJ188" s="22" t="str">
        <f t="shared" si="219"/>
        <v/>
      </c>
      <c r="DK188" s="22" t="str">
        <f t="shared" si="220"/>
        <v/>
      </c>
      <c r="DL188" s="22" t="str">
        <f t="shared" si="221"/>
        <v/>
      </c>
      <c r="DM188" s="22" t="str">
        <f t="shared" si="222"/>
        <v/>
      </c>
      <c r="DN188" s="22" t="str">
        <f t="shared" si="223"/>
        <v/>
      </c>
      <c r="DO188" s="22" t="str">
        <f t="shared" si="224"/>
        <v/>
      </c>
      <c r="DP188" s="22" t="str">
        <f t="shared" si="225"/>
        <v/>
      </c>
      <c r="DQ188" s="22" t="str">
        <f t="shared" si="226"/>
        <v/>
      </c>
      <c r="DR188" s="22" t="str">
        <f t="shared" si="227"/>
        <v/>
      </c>
      <c r="DS188" s="22" t="str">
        <f t="shared" si="228"/>
        <v/>
      </c>
      <c r="DT188" s="22" t="str">
        <f t="shared" si="229"/>
        <v/>
      </c>
      <c r="DU188" s="22" t="str">
        <f t="shared" si="230"/>
        <v/>
      </c>
      <c r="DV188" s="22" t="str">
        <f t="shared" si="231"/>
        <v/>
      </c>
      <c r="DW188" s="22" t="str">
        <f t="shared" si="232"/>
        <v/>
      </c>
      <c r="DX188" s="22" t="str">
        <f t="shared" si="233"/>
        <v/>
      </c>
      <c r="DY188" s="22" t="str">
        <f t="shared" si="234"/>
        <v/>
      </c>
      <c r="DZ188" s="22" t="str">
        <f t="shared" si="235"/>
        <v/>
      </c>
      <c r="EA188" s="22" t="str">
        <f t="shared" si="236"/>
        <v/>
      </c>
      <c r="EB188" s="22" t="str">
        <f t="shared" si="237"/>
        <v/>
      </c>
      <c r="EC188" s="22" t="str">
        <f t="shared" si="238"/>
        <v/>
      </c>
      <c r="ED188" s="22" t="str">
        <f t="shared" si="239"/>
        <v/>
      </c>
      <c r="EE188" s="22" t="str">
        <f t="shared" si="240"/>
        <v/>
      </c>
    </row>
    <row r="189" spans="1:135" ht="11.25" customHeight="1">
      <c r="A189" s="45" t="s">
        <v>145</v>
      </c>
      <c r="B189" s="45" t="s">
        <v>72</v>
      </c>
      <c r="C189" s="100" t="s">
        <v>359</v>
      </c>
      <c r="D189" s="100" t="s">
        <v>50</v>
      </c>
      <c r="E189" s="97">
        <v>1</v>
      </c>
      <c r="F189" s="98" t="s">
        <v>141</v>
      </c>
      <c r="G189" s="99">
        <v>40404</v>
      </c>
      <c r="H189" s="99">
        <v>40405</v>
      </c>
      <c r="I189" s="48"/>
      <c r="J189" s="48"/>
      <c r="K189" s="48"/>
      <c r="L189" s="46">
        <v>1</v>
      </c>
      <c r="M189" s="48"/>
      <c r="N189" s="64" t="s">
        <v>333</v>
      </c>
      <c r="O189" s="20">
        <f t="shared" si="209"/>
        <v>2</v>
      </c>
      <c r="P189" s="20">
        <f t="shared" si="210"/>
        <v>8</v>
      </c>
      <c r="Q189" s="20">
        <f t="shared" si="211"/>
        <v>2010</v>
      </c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DC189" s="22" t="str">
        <f t="shared" ref="DC189:DC202" si="241">IF(Q371=1977,IF($E371=0,"",$E371),"")</f>
        <v/>
      </c>
      <c r="DD189" s="22" t="str">
        <f t="shared" ref="DD189:DD202" si="242">IF(Q371=1978,IF($E371=0,"",$E371),"")</f>
        <v/>
      </c>
      <c r="DE189" s="22" t="str">
        <f t="shared" ref="DE189:DE202" si="243">IF(Q371=1979,IF($E371=0,"",$E371),"")</f>
        <v/>
      </c>
      <c r="DF189" s="22" t="str">
        <f t="shared" ref="DF189:DF202" si="244">IF(Q371=1980,IF($E371=0,"",$E371),"")</f>
        <v/>
      </c>
      <c r="DG189" s="22" t="str">
        <f t="shared" ref="DG189:DG202" si="245">IF(Q371=1981,IF($E371=0,"",$E371),"")</f>
        <v/>
      </c>
      <c r="DH189" s="22" t="str">
        <f t="shared" ref="DH189:DH202" si="246">IF(Q371=1982,IF($E371=0,"",$E371),"")</f>
        <v/>
      </c>
      <c r="DI189" s="22" t="str">
        <f t="shared" ref="DI189:DI202" si="247">IF(Q371=1983,IF($E371=0,"",$E371),"")</f>
        <v/>
      </c>
      <c r="DJ189" s="22" t="str">
        <f t="shared" ref="DJ189:DJ202" si="248">IF(Q371=1984,IF($E371=0,"",$E371),"")</f>
        <v/>
      </c>
      <c r="DK189" s="22" t="str">
        <f t="shared" ref="DK189:DK202" si="249">IF(Q371=1985,IF($E371=0,"",$E371),"")</f>
        <v/>
      </c>
      <c r="DL189" s="22" t="str">
        <f t="shared" ref="DL189:DL202" si="250">IF(Q371=1986,IF($E371=0,"",$E371),"")</f>
        <v/>
      </c>
      <c r="DM189" s="22" t="str">
        <f t="shared" ref="DM189:DM202" si="251">IF(Q371=1987,IF($E371=0,"",$E371),"")</f>
        <v/>
      </c>
      <c r="DN189" s="22" t="str">
        <f t="shared" ref="DN189:DN202" si="252">IF(Q371=1988,IF($E371=0,"",$E371),"")</f>
        <v/>
      </c>
      <c r="DO189" s="22" t="str">
        <f t="shared" ref="DO189:DO202" si="253">IF(Q371=1989,IF($E371=0,"",$E371),"")</f>
        <v/>
      </c>
      <c r="DP189" s="22" t="str">
        <f t="shared" ref="DP189:DP202" si="254">IF(Q371=1990,IF($E371=0,"",$E371),"")</f>
        <v/>
      </c>
      <c r="DQ189" s="22" t="str">
        <f t="shared" ref="DQ189:DQ202" si="255">IF(Q371=1991,IF($E371=0,"",$E371),"")</f>
        <v/>
      </c>
      <c r="DR189" s="22" t="str">
        <f t="shared" ref="DR189:DR202" si="256">IF(Q371=1992,IF($E371=0,"",$E371),"")</f>
        <v/>
      </c>
      <c r="DS189" s="22" t="str">
        <f t="shared" ref="DS189:DS202" si="257">IF(Q371=1993,IF($E371=0,"",$E371),"")</f>
        <v/>
      </c>
      <c r="DT189" s="22" t="str">
        <f t="shared" ref="DT189:DT202" si="258">IF(Q371=1994,IF($E371=0,"",$E371),"")</f>
        <v/>
      </c>
      <c r="DU189" s="22" t="str">
        <f t="shared" ref="DU189:DU202" si="259">IF(Q371=1995,IF($E371=0,"",$E371),"")</f>
        <v/>
      </c>
      <c r="DV189" s="22" t="str">
        <f t="shared" ref="DV189:DV202" si="260">IF(Q371=1996,IF($E371=0,"",$E371),"")</f>
        <v/>
      </c>
      <c r="DW189" s="22" t="str">
        <f t="shared" ref="DW189:DW202" si="261">IF(Q371=1997,IF($E371=0,"",$E371),"")</f>
        <v/>
      </c>
      <c r="DX189" s="22" t="str">
        <f t="shared" ref="DX189:DX202" si="262">IF(Q371=1998,IF($E371=0,"",$E371),"")</f>
        <v/>
      </c>
      <c r="DY189" s="22" t="str">
        <f t="shared" ref="DY189:DY202" si="263">IF(Q371=1999,IF($E371=0,"",$E371),"")</f>
        <v/>
      </c>
      <c r="DZ189" s="22" t="str">
        <f t="shared" ref="DZ189:DZ202" si="264">IF(Q371=2000,IF($E371=0,"",$E371),"")</f>
        <v/>
      </c>
      <c r="EA189" s="22" t="str">
        <f t="shared" ref="EA189:EA202" si="265">IF(Q371=2001,IF($E371=0,"",$E371),"")</f>
        <v/>
      </c>
      <c r="EB189" s="22" t="str">
        <f t="shared" ref="EB189:EB202" si="266">IF(Q371=2002,IF($E371=0,"",$E371),"")</f>
        <v/>
      </c>
      <c r="EC189" s="22" t="str">
        <f t="shared" ref="EC189:EC202" si="267">IF(Q371=2003,IF($E371=0,"",$E371),"")</f>
        <v/>
      </c>
      <c r="ED189" s="22" t="str">
        <f t="shared" ref="ED189:ED202" si="268">IF(Q371=2004,IF($E371=0,"",$E371),"")</f>
        <v/>
      </c>
      <c r="EE189" s="22" t="str">
        <f t="shared" ref="EE189:EE202" si="269">IF(Q371=2005,IF($E371=0,"",$E371),"")</f>
        <v/>
      </c>
    </row>
    <row r="190" spans="1:135" ht="11.25" customHeight="1">
      <c r="A190" s="45" t="s">
        <v>145</v>
      </c>
      <c r="B190" s="45" t="s">
        <v>81</v>
      </c>
      <c r="C190" s="100" t="s">
        <v>331</v>
      </c>
      <c r="D190" s="100" t="s">
        <v>138</v>
      </c>
      <c r="E190" s="97">
        <v>1</v>
      </c>
      <c r="F190" s="98"/>
      <c r="G190" s="99">
        <v>40408</v>
      </c>
      <c r="H190" s="99"/>
      <c r="I190" s="48"/>
      <c r="J190" s="48"/>
      <c r="K190" s="48"/>
      <c r="L190" s="46">
        <v>1</v>
      </c>
      <c r="M190" s="48"/>
      <c r="N190" s="64" t="s">
        <v>333</v>
      </c>
      <c r="O190" s="20">
        <f t="shared" si="209"/>
        <v>2</v>
      </c>
      <c r="P190" s="20">
        <f t="shared" si="210"/>
        <v>8</v>
      </c>
      <c r="Q190" s="20">
        <f t="shared" si="211"/>
        <v>2010</v>
      </c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DC190" s="22" t="str">
        <f t="shared" si="241"/>
        <v/>
      </c>
      <c r="DD190" s="22" t="str">
        <f t="shared" si="242"/>
        <v/>
      </c>
      <c r="DE190" s="22" t="str">
        <f t="shared" si="243"/>
        <v/>
      </c>
      <c r="DF190" s="22" t="str">
        <f t="shared" si="244"/>
        <v/>
      </c>
      <c r="DG190" s="22" t="str">
        <f t="shared" si="245"/>
        <v/>
      </c>
      <c r="DH190" s="22" t="str">
        <f t="shared" si="246"/>
        <v/>
      </c>
      <c r="DI190" s="22" t="str">
        <f t="shared" si="247"/>
        <v/>
      </c>
      <c r="DJ190" s="22" t="str">
        <f t="shared" si="248"/>
        <v/>
      </c>
      <c r="DK190" s="22" t="str">
        <f t="shared" si="249"/>
        <v/>
      </c>
      <c r="DL190" s="22" t="str">
        <f t="shared" si="250"/>
        <v/>
      </c>
      <c r="DM190" s="22" t="str">
        <f t="shared" si="251"/>
        <v/>
      </c>
      <c r="DN190" s="22" t="str">
        <f t="shared" si="252"/>
        <v/>
      </c>
      <c r="DO190" s="22" t="str">
        <f t="shared" si="253"/>
        <v/>
      </c>
      <c r="DP190" s="22" t="str">
        <f t="shared" si="254"/>
        <v/>
      </c>
      <c r="DQ190" s="22" t="str">
        <f t="shared" si="255"/>
        <v/>
      </c>
      <c r="DR190" s="22" t="str">
        <f t="shared" si="256"/>
        <v/>
      </c>
      <c r="DS190" s="22" t="str">
        <f t="shared" si="257"/>
        <v/>
      </c>
      <c r="DT190" s="22" t="str">
        <f t="shared" si="258"/>
        <v/>
      </c>
      <c r="DU190" s="22" t="str">
        <f t="shared" si="259"/>
        <v/>
      </c>
      <c r="DV190" s="22" t="str">
        <f t="shared" si="260"/>
        <v/>
      </c>
      <c r="DW190" s="22" t="str">
        <f t="shared" si="261"/>
        <v/>
      </c>
      <c r="DX190" s="22" t="str">
        <f t="shared" si="262"/>
        <v/>
      </c>
      <c r="DY190" s="22" t="str">
        <f t="shared" si="263"/>
        <v/>
      </c>
      <c r="DZ190" s="22" t="str">
        <f t="shared" si="264"/>
        <v/>
      </c>
      <c r="EA190" s="22" t="str">
        <f t="shared" si="265"/>
        <v/>
      </c>
      <c r="EB190" s="22" t="str">
        <f t="shared" si="266"/>
        <v/>
      </c>
      <c r="EC190" s="22" t="str">
        <f t="shared" si="267"/>
        <v/>
      </c>
      <c r="ED190" s="22" t="str">
        <f t="shared" si="268"/>
        <v/>
      </c>
      <c r="EE190" s="22" t="str">
        <f t="shared" si="269"/>
        <v/>
      </c>
    </row>
    <row r="191" spans="1:135" ht="11.25" customHeight="1">
      <c r="A191" s="45" t="s">
        <v>145</v>
      </c>
      <c r="B191" s="45" t="s">
        <v>72</v>
      </c>
      <c r="C191" s="45" t="s">
        <v>360</v>
      </c>
      <c r="D191" s="45" t="s">
        <v>50</v>
      </c>
      <c r="E191" s="46">
        <v>1</v>
      </c>
      <c r="F191" s="47" t="s">
        <v>157</v>
      </c>
      <c r="G191" s="67">
        <v>40421</v>
      </c>
      <c r="H191" s="67">
        <v>40423</v>
      </c>
      <c r="I191" s="48"/>
      <c r="J191" s="48"/>
      <c r="K191" s="48"/>
      <c r="L191" s="46">
        <v>1</v>
      </c>
      <c r="M191" s="48"/>
      <c r="N191" s="64" t="s">
        <v>333</v>
      </c>
      <c r="O191" s="20">
        <f t="shared" si="209"/>
        <v>3</v>
      </c>
      <c r="P191" s="20">
        <f t="shared" si="210"/>
        <v>8</v>
      </c>
      <c r="Q191" s="20">
        <f t="shared" si="211"/>
        <v>2010</v>
      </c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DC191" s="22" t="str">
        <f t="shared" si="241"/>
        <v/>
      </c>
      <c r="DD191" s="22" t="str">
        <f t="shared" si="242"/>
        <v/>
      </c>
      <c r="DE191" s="22" t="str">
        <f t="shared" si="243"/>
        <v/>
      </c>
      <c r="DF191" s="22" t="str">
        <f t="shared" si="244"/>
        <v/>
      </c>
      <c r="DG191" s="22" t="str">
        <f t="shared" si="245"/>
        <v/>
      </c>
      <c r="DH191" s="22" t="str">
        <f t="shared" si="246"/>
        <v/>
      </c>
      <c r="DI191" s="22" t="str">
        <f t="shared" si="247"/>
        <v/>
      </c>
      <c r="DJ191" s="22" t="str">
        <f t="shared" si="248"/>
        <v/>
      </c>
      <c r="DK191" s="22" t="str">
        <f t="shared" si="249"/>
        <v/>
      </c>
      <c r="DL191" s="22" t="str">
        <f t="shared" si="250"/>
        <v/>
      </c>
      <c r="DM191" s="22" t="str">
        <f t="shared" si="251"/>
        <v/>
      </c>
      <c r="DN191" s="22" t="str">
        <f t="shared" si="252"/>
        <v/>
      </c>
      <c r="DO191" s="22" t="str">
        <f t="shared" si="253"/>
        <v/>
      </c>
      <c r="DP191" s="22" t="str">
        <f t="shared" si="254"/>
        <v/>
      </c>
      <c r="DQ191" s="22" t="str">
        <f t="shared" si="255"/>
        <v/>
      </c>
      <c r="DR191" s="22" t="str">
        <f t="shared" si="256"/>
        <v/>
      </c>
      <c r="DS191" s="22" t="str">
        <f t="shared" si="257"/>
        <v/>
      </c>
      <c r="DT191" s="22" t="str">
        <f t="shared" si="258"/>
        <v/>
      </c>
      <c r="DU191" s="22" t="str">
        <f t="shared" si="259"/>
        <v/>
      </c>
      <c r="DV191" s="22" t="str">
        <f t="shared" si="260"/>
        <v/>
      </c>
      <c r="DW191" s="22" t="str">
        <f t="shared" si="261"/>
        <v/>
      </c>
      <c r="DX191" s="22" t="str">
        <f t="shared" si="262"/>
        <v/>
      </c>
      <c r="DY191" s="22" t="str">
        <f t="shared" si="263"/>
        <v/>
      </c>
      <c r="DZ191" s="22" t="str">
        <f t="shared" si="264"/>
        <v/>
      </c>
      <c r="EA191" s="22" t="str">
        <f t="shared" si="265"/>
        <v/>
      </c>
      <c r="EB191" s="22" t="str">
        <f t="shared" si="266"/>
        <v/>
      </c>
      <c r="EC191" s="22" t="str">
        <f t="shared" si="267"/>
        <v/>
      </c>
      <c r="ED191" s="22" t="str">
        <f t="shared" si="268"/>
        <v/>
      </c>
      <c r="EE191" s="22" t="str">
        <f t="shared" si="269"/>
        <v/>
      </c>
    </row>
    <row r="192" spans="1:135" ht="11.25" customHeight="1">
      <c r="A192" s="45" t="s">
        <v>145</v>
      </c>
      <c r="B192" s="45" t="s">
        <v>81</v>
      </c>
      <c r="C192" s="45" t="s">
        <v>361</v>
      </c>
      <c r="D192" s="45" t="s">
        <v>135</v>
      </c>
      <c r="E192" s="46">
        <v>1</v>
      </c>
      <c r="F192" s="47" t="s">
        <v>141</v>
      </c>
      <c r="G192" s="67">
        <v>40425</v>
      </c>
      <c r="H192" s="67">
        <v>40426</v>
      </c>
      <c r="I192" s="48"/>
      <c r="J192" s="48"/>
      <c r="K192" s="48"/>
      <c r="L192" s="46">
        <v>1</v>
      </c>
      <c r="M192" s="48"/>
      <c r="N192" s="64" t="s">
        <v>333</v>
      </c>
      <c r="O192" s="20">
        <f t="shared" si="209"/>
        <v>1</v>
      </c>
      <c r="P192" s="20">
        <f t="shared" si="210"/>
        <v>9</v>
      </c>
      <c r="Q192" s="20">
        <f t="shared" si="211"/>
        <v>2010</v>
      </c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DC192" s="22" t="str">
        <f t="shared" si="241"/>
        <v/>
      </c>
      <c r="DD192" s="22" t="str">
        <f t="shared" si="242"/>
        <v/>
      </c>
      <c r="DE192" s="22" t="str">
        <f t="shared" si="243"/>
        <v/>
      </c>
      <c r="DF192" s="22" t="str">
        <f t="shared" si="244"/>
        <v/>
      </c>
      <c r="DG192" s="22" t="str">
        <f t="shared" si="245"/>
        <v/>
      </c>
      <c r="DH192" s="22" t="str">
        <f t="shared" si="246"/>
        <v/>
      </c>
      <c r="DI192" s="22" t="str">
        <f t="shared" si="247"/>
        <v/>
      </c>
      <c r="DJ192" s="22" t="str">
        <f t="shared" si="248"/>
        <v/>
      </c>
      <c r="DK192" s="22" t="str">
        <f t="shared" si="249"/>
        <v/>
      </c>
      <c r="DL192" s="22" t="str">
        <f t="shared" si="250"/>
        <v/>
      </c>
      <c r="DM192" s="22" t="str">
        <f t="shared" si="251"/>
        <v/>
      </c>
      <c r="DN192" s="22" t="str">
        <f t="shared" si="252"/>
        <v/>
      </c>
      <c r="DO192" s="22" t="str">
        <f t="shared" si="253"/>
        <v/>
      </c>
      <c r="DP192" s="22" t="str">
        <f t="shared" si="254"/>
        <v/>
      </c>
      <c r="DQ192" s="22" t="str">
        <f t="shared" si="255"/>
        <v/>
      </c>
      <c r="DR192" s="22" t="str">
        <f t="shared" si="256"/>
        <v/>
      </c>
      <c r="DS192" s="22" t="str">
        <f t="shared" si="257"/>
        <v/>
      </c>
      <c r="DT192" s="22" t="str">
        <f t="shared" si="258"/>
        <v/>
      </c>
      <c r="DU192" s="22" t="str">
        <f t="shared" si="259"/>
        <v/>
      </c>
      <c r="DV192" s="22" t="str">
        <f t="shared" si="260"/>
        <v/>
      </c>
      <c r="DW192" s="22" t="str">
        <f t="shared" si="261"/>
        <v/>
      </c>
      <c r="DX192" s="22" t="str">
        <f t="shared" si="262"/>
        <v/>
      </c>
      <c r="DY192" s="22" t="str">
        <f t="shared" si="263"/>
        <v/>
      </c>
      <c r="DZ192" s="22" t="str">
        <f t="shared" si="264"/>
        <v/>
      </c>
      <c r="EA192" s="22" t="str">
        <f t="shared" si="265"/>
        <v/>
      </c>
      <c r="EB192" s="22" t="str">
        <f t="shared" si="266"/>
        <v/>
      </c>
      <c r="EC192" s="22" t="str">
        <f t="shared" si="267"/>
        <v/>
      </c>
      <c r="ED192" s="22" t="str">
        <f t="shared" si="268"/>
        <v/>
      </c>
      <c r="EE192" s="22" t="str">
        <f t="shared" si="269"/>
        <v/>
      </c>
    </row>
    <row r="193" spans="1:135" ht="11.25" customHeight="1">
      <c r="A193" s="45" t="s">
        <v>145</v>
      </c>
      <c r="B193" s="45" t="s">
        <v>81</v>
      </c>
      <c r="C193" s="45" t="s">
        <v>182</v>
      </c>
      <c r="D193" s="77"/>
      <c r="E193" s="46">
        <v>1</v>
      </c>
      <c r="F193" s="47" t="s">
        <v>141</v>
      </c>
      <c r="G193" s="67">
        <v>40425</v>
      </c>
      <c r="H193" s="67"/>
      <c r="I193" s="48"/>
      <c r="J193" s="48"/>
      <c r="K193" s="48"/>
      <c r="L193" s="46">
        <v>1</v>
      </c>
      <c r="M193" s="48"/>
      <c r="N193" s="64" t="s">
        <v>333</v>
      </c>
      <c r="O193" s="20">
        <f t="shared" si="209"/>
        <v>1</v>
      </c>
      <c r="P193" s="20">
        <f t="shared" si="210"/>
        <v>9</v>
      </c>
      <c r="Q193" s="20">
        <f t="shared" si="211"/>
        <v>2010</v>
      </c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DC193" s="22" t="str">
        <f t="shared" si="241"/>
        <v/>
      </c>
      <c r="DD193" s="22" t="str">
        <f t="shared" si="242"/>
        <v/>
      </c>
      <c r="DE193" s="22" t="str">
        <f t="shared" si="243"/>
        <v/>
      </c>
      <c r="DF193" s="22" t="str">
        <f t="shared" si="244"/>
        <v/>
      </c>
      <c r="DG193" s="22" t="str">
        <f t="shared" si="245"/>
        <v/>
      </c>
      <c r="DH193" s="22" t="str">
        <f t="shared" si="246"/>
        <v/>
      </c>
      <c r="DI193" s="22" t="str">
        <f t="shared" si="247"/>
        <v/>
      </c>
      <c r="DJ193" s="22" t="str">
        <f t="shared" si="248"/>
        <v/>
      </c>
      <c r="DK193" s="22" t="str">
        <f t="shared" si="249"/>
        <v/>
      </c>
      <c r="DL193" s="22" t="str">
        <f t="shared" si="250"/>
        <v/>
      </c>
      <c r="DM193" s="22" t="str">
        <f t="shared" si="251"/>
        <v/>
      </c>
      <c r="DN193" s="22" t="str">
        <f t="shared" si="252"/>
        <v/>
      </c>
      <c r="DO193" s="22" t="str">
        <f t="shared" si="253"/>
        <v/>
      </c>
      <c r="DP193" s="22" t="str">
        <f t="shared" si="254"/>
        <v/>
      </c>
      <c r="DQ193" s="22" t="str">
        <f t="shared" si="255"/>
        <v/>
      </c>
      <c r="DR193" s="22" t="str">
        <f t="shared" si="256"/>
        <v/>
      </c>
      <c r="DS193" s="22" t="str">
        <f t="shared" si="257"/>
        <v/>
      </c>
      <c r="DT193" s="22" t="str">
        <f t="shared" si="258"/>
        <v/>
      </c>
      <c r="DU193" s="22" t="str">
        <f t="shared" si="259"/>
        <v/>
      </c>
      <c r="DV193" s="22" t="str">
        <f t="shared" si="260"/>
        <v/>
      </c>
      <c r="DW193" s="22" t="str">
        <f t="shared" si="261"/>
        <v/>
      </c>
      <c r="DX193" s="22" t="str">
        <f t="shared" si="262"/>
        <v/>
      </c>
      <c r="DY193" s="22" t="str">
        <f t="shared" si="263"/>
        <v/>
      </c>
      <c r="DZ193" s="22" t="str">
        <f t="shared" si="264"/>
        <v/>
      </c>
      <c r="EA193" s="22" t="str">
        <f t="shared" si="265"/>
        <v/>
      </c>
      <c r="EB193" s="22" t="str">
        <f t="shared" si="266"/>
        <v/>
      </c>
      <c r="EC193" s="22" t="str">
        <f t="shared" si="267"/>
        <v/>
      </c>
      <c r="ED193" s="22" t="str">
        <f t="shared" si="268"/>
        <v/>
      </c>
      <c r="EE193" s="22" t="str">
        <f t="shared" si="269"/>
        <v/>
      </c>
    </row>
    <row r="194" spans="1:135" ht="11.25" customHeight="1">
      <c r="A194" s="45" t="s">
        <v>145</v>
      </c>
      <c r="B194" s="45" t="s">
        <v>79</v>
      </c>
      <c r="C194" s="45" t="s">
        <v>365</v>
      </c>
      <c r="D194" s="49" t="s">
        <v>140</v>
      </c>
      <c r="E194" s="46">
        <v>1</v>
      </c>
      <c r="F194" s="47" t="s">
        <v>141</v>
      </c>
      <c r="G194" s="67">
        <v>40429</v>
      </c>
      <c r="H194" s="67"/>
      <c r="I194" s="48"/>
      <c r="J194" s="48"/>
      <c r="K194" s="48"/>
      <c r="L194" s="46">
        <v>1</v>
      </c>
      <c r="M194" s="48"/>
      <c r="N194" s="64" t="s">
        <v>333</v>
      </c>
      <c r="O194" s="20">
        <f t="shared" ref="O194:O257" si="270">IF(DAY(G194)&lt;=10,1,IF(DAY(G194)&gt;20,3,2))</f>
        <v>1</v>
      </c>
      <c r="P194" s="20">
        <f t="shared" ref="P194:P257" si="271">MONTH(G194)</f>
        <v>9</v>
      </c>
      <c r="Q194" s="20">
        <f t="shared" ref="Q194:Q257" si="272">YEAR(G194)</f>
        <v>2010</v>
      </c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DC194" s="22" t="str">
        <f t="shared" si="241"/>
        <v/>
      </c>
      <c r="DD194" s="22" t="str">
        <f t="shared" si="242"/>
        <v/>
      </c>
      <c r="DE194" s="22" t="str">
        <f t="shared" si="243"/>
        <v/>
      </c>
      <c r="DF194" s="22" t="str">
        <f t="shared" si="244"/>
        <v/>
      </c>
      <c r="DG194" s="22" t="str">
        <f t="shared" si="245"/>
        <v/>
      </c>
      <c r="DH194" s="22" t="str">
        <f t="shared" si="246"/>
        <v/>
      </c>
      <c r="DI194" s="22" t="str">
        <f t="shared" si="247"/>
        <v/>
      </c>
      <c r="DJ194" s="22" t="str">
        <f t="shared" si="248"/>
        <v/>
      </c>
      <c r="DK194" s="22" t="str">
        <f t="shared" si="249"/>
        <v/>
      </c>
      <c r="DL194" s="22" t="str">
        <f t="shared" si="250"/>
        <v/>
      </c>
      <c r="DM194" s="22" t="str">
        <f t="shared" si="251"/>
        <v/>
      </c>
      <c r="DN194" s="22" t="str">
        <f t="shared" si="252"/>
        <v/>
      </c>
      <c r="DO194" s="22" t="str">
        <f t="shared" si="253"/>
        <v/>
      </c>
      <c r="DP194" s="22" t="str">
        <f t="shared" si="254"/>
        <v/>
      </c>
      <c r="DQ194" s="22" t="str">
        <f t="shared" si="255"/>
        <v/>
      </c>
      <c r="DR194" s="22" t="str">
        <f t="shared" si="256"/>
        <v/>
      </c>
      <c r="DS194" s="22" t="str">
        <f t="shared" si="257"/>
        <v/>
      </c>
      <c r="DT194" s="22" t="str">
        <f t="shared" si="258"/>
        <v/>
      </c>
      <c r="DU194" s="22" t="str">
        <f t="shared" si="259"/>
        <v/>
      </c>
      <c r="DV194" s="22" t="str">
        <f t="shared" si="260"/>
        <v/>
      </c>
      <c r="DW194" s="22" t="str">
        <f t="shared" si="261"/>
        <v/>
      </c>
      <c r="DX194" s="22" t="str">
        <f t="shared" si="262"/>
        <v/>
      </c>
      <c r="DY194" s="22" t="str">
        <f t="shared" si="263"/>
        <v/>
      </c>
      <c r="DZ194" s="22" t="str">
        <f t="shared" si="264"/>
        <v/>
      </c>
      <c r="EA194" s="22" t="str">
        <f t="shared" si="265"/>
        <v/>
      </c>
      <c r="EB194" s="22" t="str">
        <f t="shared" si="266"/>
        <v/>
      </c>
      <c r="EC194" s="22" t="str">
        <f t="shared" si="267"/>
        <v/>
      </c>
      <c r="ED194" s="22" t="str">
        <f t="shared" si="268"/>
        <v/>
      </c>
      <c r="EE194" s="22" t="str">
        <f t="shared" si="269"/>
        <v/>
      </c>
    </row>
    <row r="195" spans="1:135" ht="11.25" customHeight="1">
      <c r="A195" s="45" t="s">
        <v>145</v>
      </c>
      <c r="B195" s="45" t="s">
        <v>81</v>
      </c>
      <c r="C195" s="45" t="s">
        <v>213</v>
      </c>
      <c r="D195" s="45" t="s">
        <v>135</v>
      </c>
      <c r="E195" s="46">
        <v>1</v>
      </c>
      <c r="F195" s="47"/>
      <c r="G195" s="67">
        <v>40444</v>
      </c>
      <c r="H195" s="67">
        <v>40445</v>
      </c>
      <c r="I195" s="48"/>
      <c r="J195" s="48"/>
      <c r="K195" s="48"/>
      <c r="L195" s="46">
        <v>1</v>
      </c>
      <c r="M195" s="48"/>
      <c r="N195" s="64" t="s">
        <v>333</v>
      </c>
      <c r="O195" s="20">
        <f t="shared" si="270"/>
        <v>3</v>
      </c>
      <c r="P195" s="20">
        <f t="shared" si="271"/>
        <v>9</v>
      </c>
      <c r="Q195" s="20">
        <f t="shared" si="272"/>
        <v>2010</v>
      </c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DC195" s="22" t="str">
        <f t="shared" si="241"/>
        <v/>
      </c>
      <c r="DD195" s="22" t="str">
        <f t="shared" si="242"/>
        <v/>
      </c>
      <c r="DE195" s="22" t="str">
        <f t="shared" si="243"/>
        <v/>
      </c>
      <c r="DF195" s="22" t="str">
        <f t="shared" si="244"/>
        <v/>
      </c>
      <c r="DG195" s="22" t="str">
        <f t="shared" si="245"/>
        <v/>
      </c>
      <c r="DH195" s="22" t="str">
        <f t="shared" si="246"/>
        <v/>
      </c>
      <c r="DI195" s="22" t="str">
        <f t="shared" si="247"/>
        <v/>
      </c>
      <c r="DJ195" s="22" t="str">
        <f t="shared" si="248"/>
        <v/>
      </c>
      <c r="DK195" s="22" t="str">
        <f t="shared" si="249"/>
        <v/>
      </c>
      <c r="DL195" s="22" t="str">
        <f t="shared" si="250"/>
        <v/>
      </c>
      <c r="DM195" s="22" t="str">
        <f t="shared" si="251"/>
        <v/>
      </c>
      <c r="DN195" s="22" t="str">
        <f t="shared" si="252"/>
        <v/>
      </c>
      <c r="DO195" s="22" t="str">
        <f t="shared" si="253"/>
        <v/>
      </c>
      <c r="DP195" s="22" t="str">
        <f t="shared" si="254"/>
        <v/>
      </c>
      <c r="DQ195" s="22" t="str">
        <f t="shared" si="255"/>
        <v/>
      </c>
      <c r="DR195" s="22" t="str">
        <f t="shared" si="256"/>
        <v/>
      </c>
      <c r="DS195" s="22" t="str">
        <f t="shared" si="257"/>
        <v/>
      </c>
      <c r="DT195" s="22" t="str">
        <f t="shared" si="258"/>
        <v/>
      </c>
      <c r="DU195" s="22" t="str">
        <f t="shared" si="259"/>
        <v/>
      </c>
      <c r="DV195" s="22" t="str">
        <f t="shared" si="260"/>
        <v/>
      </c>
      <c r="DW195" s="22" t="str">
        <f t="shared" si="261"/>
        <v/>
      </c>
      <c r="DX195" s="22" t="str">
        <f t="shared" si="262"/>
        <v/>
      </c>
      <c r="DY195" s="22" t="str">
        <f t="shared" si="263"/>
        <v/>
      </c>
      <c r="DZ195" s="22" t="str">
        <f t="shared" si="264"/>
        <v/>
      </c>
      <c r="EA195" s="22" t="str">
        <f t="shared" si="265"/>
        <v/>
      </c>
      <c r="EB195" s="22" t="str">
        <f t="shared" si="266"/>
        <v/>
      </c>
      <c r="EC195" s="22" t="str">
        <f t="shared" si="267"/>
        <v/>
      </c>
      <c r="ED195" s="22" t="str">
        <f t="shared" si="268"/>
        <v/>
      </c>
      <c r="EE195" s="22" t="str">
        <f t="shared" si="269"/>
        <v/>
      </c>
    </row>
    <row r="196" spans="1:135" ht="11.25" customHeight="1">
      <c r="A196" s="45" t="s">
        <v>145</v>
      </c>
      <c r="B196" s="45" t="s">
        <v>81</v>
      </c>
      <c r="C196" s="45" t="s">
        <v>361</v>
      </c>
      <c r="D196" s="45" t="s">
        <v>135</v>
      </c>
      <c r="E196" s="46">
        <v>1</v>
      </c>
      <c r="F196" s="47" t="s">
        <v>154</v>
      </c>
      <c r="G196" s="67">
        <v>40444</v>
      </c>
      <c r="H196" s="67">
        <v>40448</v>
      </c>
      <c r="I196" s="48"/>
      <c r="J196" s="48"/>
      <c r="K196" s="48"/>
      <c r="L196" s="46">
        <v>1</v>
      </c>
      <c r="M196" s="48"/>
      <c r="N196" s="64" t="s">
        <v>333</v>
      </c>
      <c r="O196" s="20">
        <f t="shared" si="270"/>
        <v>3</v>
      </c>
      <c r="P196" s="20">
        <f t="shared" si="271"/>
        <v>9</v>
      </c>
      <c r="Q196" s="20">
        <f t="shared" si="272"/>
        <v>2010</v>
      </c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DC196" s="22" t="str">
        <f t="shared" si="241"/>
        <v/>
      </c>
      <c r="DD196" s="22" t="str">
        <f t="shared" si="242"/>
        <v/>
      </c>
      <c r="DE196" s="22" t="str">
        <f t="shared" si="243"/>
        <v/>
      </c>
      <c r="DF196" s="22" t="str">
        <f t="shared" si="244"/>
        <v/>
      </c>
      <c r="DG196" s="22" t="str">
        <f t="shared" si="245"/>
        <v/>
      </c>
      <c r="DH196" s="22" t="str">
        <f t="shared" si="246"/>
        <v/>
      </c>
      <c r="DI196" s="22" t="str">
        <f t="shared" si="247"/>
        <v/>
      </c>
      <c r="DJ196" s="22" t="str">
        <f t="shared" si="248"/>
        <v/>
      </c>
      <c r="DK196" s="22" t="str">
        <f t="shared" si="249"/>
        <v/>
      </c>
      <c r="DL196" s="22" t="str">
        <f t="shared" si="250"/>
        <v/>
      </c>
      <c r="DM196" s="22" t="str">
        <f t="shared" si="251"/>
        <v/>
      </c>
      <c r="DN196" s="22" t="str">
        <f t="shared" si="252"/>
        <v/>
      </c>
      <c r="DO196" s="22" t="str">
        <f t="shared" si="253"/>
        <v/>
      </c>
      <c r="DP196" s="22" t="str">
        <f t="shared" si="254"/>
        <v/>
      </c>
      <c r="DQ196" s="22" t="str">
        <f t="shared" si="255"/>
        <v/>
      </c>
      <c r="DR196" s="22" t="str">
        <f t="shared" si="256"/>
        <v/>
      </c>
      <c r="DS196" s="22" t="str">
        <f t="shared" si="257"/>
        <v/>
      </c>
      <c r="DT196" s="22" t="str">
        <f t="shared" si="258"/>
        <v/>
      </c>
      <c r="DU196" s="22" t="str">
        <f t="shared" si="259"/>
        <v/>
      </c>
      <c r="DV196" s="22" t="str">
        <f t="shared" si="260"/>
        <v/>
      </c>
      <c r="DW196" s="22" t="str">
        <f t="shared" si="261"/>
        <v/>
      </c>
      <c r="DX196" s="22" t="str">
        <f t="shared" si="262"/>
        <v/>
      </c>
      <c r="DY196" s="22" t="str">
        <f t="shared" si="263"/>
        <v/>
      </c>
      <c r="DZ196" s="22" t="str">
        <f t="shared" si="264"/>
        <v/>
      </c>
      <c r="EA196" s="22" t="str">
        <f t="shared" si="265"/>
        <v/>
      </c>
      <c r="EB196" s="22" t="str">
        <f t="shared" si="266"/>
        <v/>
      </c>
      <c r="EC196" s="22" t="str">
        <f t="shared" si="267"/>
        <v/>
      </c>
      <c r="ED196" s="22" t="str">
        <f t="shared" si="268"/>
        <v/>
      </c>
      <c r="EE196" s="22" t="str">
        <f t="shared" si="269"/>
        <v/>
      </c>
    </row>
    <row r="197" spans="1:135" ht="11.25" customHeight="1">
      <c r="A197" s="45" t="s">
        <v>145</v>
      </c>
      <c r="B197" s="45" t="s">
        <v>81</v>
      </c>
      <c r="C197" s="45" t="s">
        <v>362</v>
      </c>
      <c r="D197" s="45" t="s">
        <v>135</v>
      </c>
      <c r="E197" s="46">
        <v>1</v>
      </c>
      <c r="F197" s="47" t="s">
        <v>141</v>
      </c>
      <c r="G197" s="67">
        <v>40447</v>
      </c>
      <c r="H197" s="67"/>
      <c r="I197" s="48"/>
      <c r="J197" s="48"/>
      <c r="K197" s="48"/>
      <c r="L197" s="46">
        <v>1</v>
      </c>
      <c r="M197" s="48"/>
      <c r="N197" s="64" t="s">
        <v>333</v>
      </c>
      <c r="O197" s="20">
        <f t="shared" si="270"/>
        <v>3</v>
      </c>
      <c r="P197" s="20">
        <f t="shared" si="271"/>
        <v>9</v>
      </c>
      <c r="Q197" s="20">
        <f t="shared" si="272"/>
        <v>2010</v>
      </c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DC197" s="22" t="str">
        <f t="shared" si="241"/>
        <v/>
      </c>
      <c r="DD197" s="22" t="str">
        <f t="shared" si="242"/>
        <v/>
      </c>
      <c r="DE197" s="22" t="str">
        <f t="shared" si="243"/>
        <v/>
      </c>
      <c r="DF197" s="22" t="str">
        <f t="shared" si="244"/>
        <v/>
      </c>
      <c r="DG197" s="22" t="str">
        <f t="shared" si="245"/>
        <v/>
      </c>
      <c r="DH197" s="22" t="str">
        <f t="shared" si="246"/>
        <v/>
      </c>
      <c r="DI197" s="22" t="str">
        <f t="shared" si="247"/>
        <v/>
      </c>
      <c r="DJ197" s="22" t="str">
        <f t="shared" si="248"/>
        <v/>
      </c>
      <c r="DK197" s="22" t="str">
        <f t="shared" si="249"/>
        <v/>
      </c>
      <c r="DL197" s="22" t="str">
        <f t="shared" si="250"/>
        <v/>
      </c>
      <c r="DM197" s="22" t="str">
        <f t="shared" si="251"/>
        <v/>
      </c>
      <c r="DN197" s="22" t="str">
        <f t="shared" si="252"/>
        <v/>
      </c>
      <c r="DO197" s="22" t="str">
        <f t="shared" si="253"/>
        <v/>
      </c>
      <c r="DP197" s="22" t="str">
        <f t="shared" si="254"/>
        <v/>
      </c>
      <c r="DQ197" s="22" t="str">
        <f t="shared" si="255"/>
        <v/>
      </c>
      <c r="DR197" s="22" t="str">
        <f t="shared" si="256"/>
        <v/>
      </c>
      <c r="DS197" s="22" t="str">
        <f t="shared" si="257"/>
        <v/>
      </c>
      <c r="DT197" s="22" t="str">
        <f t="shared" si="258"/>
        <v/>
      </c>
      <c r="DU197" s="22" t="str">
        <f t="shared" si="259"/>
        <v/>
      </c>
      <c r="DV197" s="22" t="str">
        <f t="shared" si="260"/>
        <v/>
      </c>
      <c r="DW197" s="22" t="str">
        <f t="shared" si="261"/>
        <v/>
      </c>
      <c r="DX197" s="22" t="str">
        <f t="shared" si="262"/>
        <v/>
      </c>
      <c r="DY197" s="22" t="str">
        <f t="shared" si="263"/>
        <v/>
      </c>
      <c r="DZ197" s="22" t="str">
        <f t="shared" si="264"/>
        <v/>
      </c>
      <c r="EA197" s="22" t="str">
        <f t="shared" si="265"/>
        <v/>
      </c>
      <c r="EB197" s="22" t="str">
        <f t="shared" si="266"/>
        <v/>
      </c>
      <c r="EC197" s="22" t="str">
        <f t="shared" si="267"/>
        <v/>
      </c>
      <c r="ED197" s="22" t="str">
        <f t="shared" si="268"/>
        <v/>
      </c>
      <c r="EE197" s="22" t="str">
        <f t="shared" si="269"/>
        <v/>
      </c>
    </row>
    <row r="198" spans="1:135" ht="11.25" customHeight="1">
      <c r="A198" s="45" t="s">
        <v>145</v>
      </c>
      <c r="B198" s="45" t="s">
        <v>81</v>
      </c>
      <c r="C198" s="45" t="s">
        <v>262</v>
      </c>
      <c r="D198" s="45" t="s">
        <v>138</v>
      </c>
      <c r="E198" s="46">
        <v>1</v>
      </c>
      <c r="F198" s="47" t="s">
        <v>141</v>
      </c>
      <c r="G198" s="67">
        <v>40449</v>
      </c>
      <c r="H198" s="67"/>
      <c r="I198" s="48"/>
      <c r="J198" s="48"/>
      <c r="K198" s="48"/>
      <c r="L198" s="46">
        <v>1</v>
      </c>
      <c r="M198" s="48"/>
      <c r="N198" s="64" t="s">
        <v>333</v>
      </c>
      <c r="O198" s="20">
        <f t="shared" si="270"/>
        <v>3</v>
      </c>
      <c r="P198" s="20">
        <f t="shared" si="271"/>
        <v>9</v>
      </c>
      <c r="Q198" s="20">
        <f t="shared" si="272"/>
        <v>2010</v>
      </c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DC198" s="22" t="str">
        <f t="shared" si="241"/>
        <v/>
      </c>
      <c r="DD198" s="22" t="str">
        <f t="shared" si="242"/>
        <v/>
      </c>
      <c r="DE198" s="22" t="str">
        <f t="shared" si="243"/>
        <v/>
      </c>
      <c r="DF198" s="22" t="str">
        <f t="shared" si="244"/>
        <v/>
      </c>
      <c r="DG198" s="22" t="str">
        <f t="shared" si="245"/>
        <v/>
      </c>
      <c r="DH198" s="22" t="str">
        <f t="shared" si="246"/>
        <v/>
      </c>
      <c r="DI198" s="22" t="str">
        <f t="shared" si="247"/>
        <v/>
      </c>
      <c r="DJ198" s="22" t="str">
        <f t="shared" si="248"/>
        <v/>
      </c>
      <c r="DK198" s="22" t="str">
        <f t="shared" si="249"/>
        <v/>
      </c>
      <c r="DL198" s="22" t="str">
        <f t="shared" si="250"/>
        <v/>
      </c>
      <c r="DM198" s="22" t="str">
        <f t="shared" si="251"/>
        <v/>
      </c>
      <c r="DN198" s="22" t="str">
        <f t="shared" si="252"/>
        <v/>
      </c>
      <c r="DO198" s="22" t="str">
        <f t="shared" si="253"/>
        <v/>
      </c>
      <c r="DP198" s="22" t="str">
        <f t="shared" si="254"/>
        <v/>
      </c>
      <c r="DQ198" s="22" t="str">
        <f t="shared" si="255"/>
        <v/>
      </c>
      <c r="DR198" s="22" t="str">
        <f t="shared" si="256"/>
        <v/>
      </c>
      <c r="DS198" s="22" t="str">
        <f t="shared" si="257"/>
        <v/>
      </c>
      <c r="DT198" s="22" t="str">
        <f t="shared" si="258"/>
        <v/>
      </c>
      <c r="DU198" s="22" t="str">
        <f t="shared" si="259"/>
        <v/>
      </c>
      <c r="DV198" s="22" t="str">
        <f t="shared" si="260"/>
        <v/>
      </c>
      <c r="DW198" s="22" t="str">
        <f t="shared" si="261"/>
        <v/>
      </c>
      <c r="DX198" s="22" t="str">
        <f t="shared" si="262"/>
        <v/>
      </c>
      <c r="DY198" s="22" t="str">
        <f t="shared" si="263"/>
        <v/>
      </c>
      <c r="DZ198" s="22" t="str">
        <f t="shared" si="264"/>
        <v/>
      </c>
      <c r="EA198" s="22" t="str">
        <f t="shared" si="265"/>
        <v/>
      </c>
      <c r="EB198" s="22" t="str">
        <f t="shared" si="266"/>
        <v/>
      </c>
      <c r="EC198" s="22" t="str">
        <f t="shared" si="267"/>
        <v/>
      </c>
      <c r="ED198" s="22" t="str">
        <f t="shared" si="268"/>
        <v/>
      </c>
      <c r="EE198" s="22" t="str">
        <f t="shared" si="269"/>
        <v/>
      </c>
    </row>
    <row r="199" spans="1:135" ht="11.25" customHeight="1">
      <c r="A199" s="45" t="s">
        <v>145</v>
      </c>
      <c r="B199" s="45" t="s">
        <v>81</v>
      </c>
      <c r="C199" s="45" t="s">
        <v>364</v>
      </c>
      <c r="D199" s="45" t="s">
        <v>136</v>
      </c>
      <c r="E199" s="46">
        <v>1</v>
      </c>
      <c r="F199" s="47"/>
      <c r="G199" s="67">
        <v>40449</v>
      </c>
      <c r="H199" s="67">
        <v>40450</v>
      </c>
      <c r="I199" s="48"/>
      <c r="J199" s="48"/>
      <c r="K199" s="48"/>
      <c r="L199" s="46">
        <v>1</v>
      </c>
      <c r="M199" s="48"/>
      <c r="N199" s="64" t="s">
        <v>333</v>
      </c>
      <c r="O199" s="20">
        <f t="shared" si="270"/>
        <v>3</v>
      </c>
      <c r="P199" s="20">
        <f t="shared" si="271"/>
        <v>9</v>
      </c>
      <c r="Q199" s="20">
        <f t="shared" si="272"/>
        <v>2010</v>
      </c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DC199" s="22" t="str">
        <f t="shared" si="241"/>
        <v/>
      </c>
      <c r="DD199" s="22" t="str">
        <f t="shared" si="242"/>
        <v/>
      </c>
      <c r="DE199" s="22" t="str">
        <f t="shared" si="243"/>
        <v/>
      </c>
      <c r="DF199" s="22" t="str">
        <f t="shared" si="244"/>
        <v/>
      </c>
      <c r="DG199" s="22" t="str">
        <f t="shared" si="245"/>
        <v/>
      </c>
      <c r="DH199" s="22" t="str">
        <f t="shared" si="246"/>
        <v/>
      </c>
      <c r="DI199" s="22" t="str">
        <f t="shared" si="247"/>
        <v/>
      </c>
      <c r="DJ199" s="22" t="str">
        <f t="shared" si="248"/>
        <v/>
      </c>
      <c r="DK199" s="22" t="str">
        <f t="shared" si="249"/>
        <v/>
      </c>
      <c r="DL199" s="22" t="str">
        <f t="shared" si="250"/>
        <v/>
      </c>
      <c r="DM199" s="22" t="str">
        <f t="shared" si="251"/>
        <v/>
      </c>
      <c r="DN199" s="22" t="str">
        <f t="shared" si="252"/>
        <v/>
      </c>
      <c r="DO199" s="22" t="str">
        <f t="shared" si="253"/>
        <v/>
      </c>
      <c r="DP199" s="22" t="str">
        <f t="shared" si="254"/>
        <v/>
      </c>
      <c r="DQ199" s="22" t="str">
        <f t="shared" si="255"/>
        <v/>
      </c>
      <c r="DR199" s="22" t="str">
        <f t="shared" si="256"/>
        <v/>
      </c>
      <c r="DS199" s="22" t="str">
        <f t="shared" si="257"/>
        <v/>
      </c>
      <c r="DT199" s="22" t="str">
        <f t="shared" si="258"/>
        <v/>
      </c>
      <c r="DU199" s="22" t="str">
        <f t="shared" si="259"/>
        <v/>
      </c>
      <c r="DV199" s="22" t="str">
        <f t="shared" si="260"/>
        <v/>
      </c>
      <c r="DW199" s="22" t="str">
        <f t="shared" si="261"/>
        <v/>
      </c>
      <c r="DX199" s="22" t="str">
        <f t="shared" si="262"/>
        <v/>
      </c>
      <c r="DY199" s="22" t="str">
        <f t="shared" si="263"/>
        <v/>
      </c>
      <c r="DZ199" s="22" t="str">
        <f t="shared" si="264"/>
        <v/>
      </c>
      <c r="EA199" s="22" t="str">
        <f t="shared" si="265"/>
        <v/>
      </c>
      <c r="EB199" s="22" t="str">
        <f t="shared" si="266"/>
        <v/>
      </c>
      <c r="EC199" s="22" t="str">
        <f t="shared" si="267"/>
        <v/>
      </c>
      <c r="ED199" s="22" t="str">
        <f t="shared" si="268"/>
        <v/>
      </c>
      <c r="EE199" s="22" t="str">
        <f t="shared" si="269"/>
        <v/>
      </c>
    </row>
    <row r="200" spans="1:135" ht="11.25" customHeight="1">
      <c r="A200" s="45" t="s">
        <v>145</v>
      </c>
      <c r="B200" s="45" t="s">
        <v>81</v>
      </c>
      <c r="C200" s="45" t="s">
        <v>363</v>
      </c>
      <c r="D200" s="45" t="s">
        <v>135</v>
      </c>
      <c r="E200" s="46">
        <v>1</v>
      </c>
      <c r="F200" s="47"/>
      <c r="G200" s="67">
        <v>40451</v>
      </c>
      <c r="H200" s="67"/>
      <c r="I200" s="48"/>
      <c r="J200" s="48"/>
      <c r="K200" s="48"/>
      <c r="L200" s="46">
        <v>1</v>
      </c>
      <c r="M200" s="48"/>
      <c r="N200" s="64" t="s">
        <v>333</v>
      </c>
      <c r="O200" s="20">
        <f t="shared" si="270"/>
        <v>3</v>
      </c>
      <c r="P200" s="20">
        <f t="shared" si="271"/>
        <v>9</v>
      </c>
      <c r="Q200" s="20">
        <f t="shared" si="272"/>
        <v>2010</v>
      </c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DC200" s="22" t="str">
        <f t="shared" si="241"/>
        <v/>
      </c>
      <c r="DD200" s="22" t="str">
        <f t="shared" si="242"/>
        <v/>
      </c>
      <c r="DE200" s="22" t="str">
        <f t="shared" si="243"/>
        <v/>
      </c>
      <c r="DF200" s="22" t="str">
        <f t="shared" si="244"/>
        <v/>
      </c>
      <c r="DG200" s="22" t="str">
        <f t="shared" si="245"/>
        <v/>
      </c>
      <c r="DH200" s="22" t="str">
        <f t="shared" si="246"/>
        <v/>
      </c>
      <c r="DI200" s="22" t="str">
        <f t="shared" si="247"/>
        <v/>
      </c>
      <c r="DJ200" s="22" t="str">
        <f t="shared" si="248"/>
        <v/>
      </c>
      <c r="DK200" s="22" t="str">
        <f t="shared" si="249"/>
        <v/>
      </c>
      <c r="DL200" s="22" t="str">
        <f t="shared" si="250"/>
        <v/>
      </c>
      <c r="DM200" s="22" t="str">
        <f t="shared" si="251"/>
        <v/>
      </c>
      <c r="DN200" s="22" t="str">
        <f t="shared" si="252"/>
        <v/>
      </c>
      <c r="DO200" s="22" t="str">
        <f t="shared" si="253"/>
        <v/>
      </c>
      <c r="DP200" s="22" t="str">
        <f t="shared" si="254"/>
        <v/>
      </c>
      <c r="DQ200" s="22" t="str">
        <f t="shared" si="255"/>
        <v/>
      </c>
      <c r="DR200" s="22" t="str">
        <f t="shared" si="256"/>
        <v/>
      </c>
      <c r="DS200" s="22" t="str">
        <f t="shared" si="257"/>
        <v/>
      </c>
      <c r="DT200" s="22" t="str">
        <f t="shared" si="258"/>
        <v/>
      </c>
      <c r="DU200" s="22" t="str">
        <f t="shared" si="259"/>
        <v/>
      </c>
      <c r="DV200" s="22" t="str">
        <f t="shared" si="260"/>
        <v/>
      </c>
      <c r="DW200" s="22" t="str">
        <f t="shared" si="261"/>
        <v/>
      </c>
      <c r="DX200" s="22" t="str">
        <f t="shared" si="262"/>
        <v/>
      </c>
      <c r="DY200" s="22" t="str">
        <f t="shared" si="263"/>
        <v/>
      </c>
      <c r="DZ200" s="22" t="str">
        <f t="shared" si="264"/>
        <v/>
      </c>
      <c r="EA200" s="22" t="str">
        <f t="shared" si="265"/>
        <v/>
      </c>
      <c r="EB200" s="22" t="str">
        <f t="shared" si="266"/>
        <v/>
      </c>
      <c r="EC200" s="22" t="str">
        <f t="shared" si="267"/>
        <v/>
      </c>
      <c r="ED200" s="22" t="str">
        <f t="shared" si="268"/>
        <v/>
      </c>
      <c r="EE200" s="22" t="str">
        <f t="shared" si="269"/>
        <v/>
      </c>
    </row>
    <row r="201" spans="1:135" ht="11.25" customHeight="1">
      <c r="A201" s="45" t="s">
        <v>145</v>
      </c>
      <c r="B201" s="45" t="s">
        <v>72</v>
      </c>
      <c r="C201" s="45" t="s">
        <v>368</v>
      </c>
      <c r="D201" s="45" t="s">
        <v>50</v>
      </c>
      <c r="E201" s="46">
        <v>1</v>
      </c>
      <c r="F201" s="47" t="s">
        <v>141</v>
      </c>
      <c r="G201" s="67">
        <v>40767</v>
      </c>
      <c r="H201" s="67">
        <v>40769</v>
      </c>
      <c r="I201" s="48"/>
      <c r="J201" s="48"/>
      <c r="K201" s="48"/>
      <c r="L201" s="46">
        <v>1</v>
      </c>
      <c r="M201" s="48"/>
      <c r="N201" s="64" t="s">
        <v>333</v>
      </c>
      <c r="O201" s="20">
        <f t="shared" si="270"/>
        <v>2</v>
      </c>
      <c r="P201" s="20">
        <f t="shared" si="271"/>
        <v>8</v>
      </c>
      <c r="Q201" s="20">
        <f t="shared" si="272"/>
        <v>2011</v>
      </c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DC201" s="22" t="str">
        <f t="shared" si="241"/>
        <v/>
      </c>
      <c r="DD201" s="22" t="str">
        <f t="shared" si="242"/>
        <v/>
      </c>
      <c r="DE201" s="22" t="str">
        <f t="shared" si="243"/>
        <v/>
      </c>
      <c r="DF201" s="22" t="str">
        <f t="shared" si="244"/>
        <v/>
      </c>
      <c r="DG201" s="22" t="str">
        <f t="shared" si="245"/>
        <v/>
      </c>
      <c r="DH201" s="22" t="str">
        <f t="shared" si="246"/>
        <v/>
      </c>
      <c r="DI201" s="22" t="str">
        <f t="shared" si="247"/>
        <v/>
      </c>
      <c r="DJ201" s="22" t="str">
        <f t="shared" si="248"/>
        <v/>
      </c>
      <c r="DK201" s="22" t="str">
        <f t="shared" si="249"/>
        <v/>
      </c>
      <c r="DL201" s="22" t="str">
        <f t="shared" si="250"/>
        <v/>
      </c>
      <c r="DM201" s="22" t="str">
        <f t="shared" si="251"/>
        <v/>
      </c>
      <c r="DN201" s="22" t="str">
        <f t="shared" si="252"/>
        <v/>
      </c>
      <c r="DO201" s="22" t="str">
        <f t="shared" si="253"/>
        <v/>
      </c>
      <c r="DP201" s="22" t="str">
        <f t="shared" si="254"/>
        <v/>
      </c>
      <c r="DQ201" s="22" t="str">
        <f t="shared" si="255"/>
        <v/>
      </c>
      <c r="DR201" s="22" t="str">
        <f t="shared" si="256"/>
        <v/>
      </c>
      <c r="DS201" s="22" t="str">
        <f t="shared" si="257"/>
        <v/>
      </c>
      <c r="DT201" s="22" t="str">
        <f t="shared" si="258"/>
        <v/>
      </c>
      <c r="DU201" s="22" t="str">
        <f t="shared" si="259"/>
        <v/>
      </c>
      <c r="DV201" s="22" t="str">
        <f t="shared" si="260"/>
        <v/>
      </c>
      <c r="DW201" s="22" t="str">
        <f t="shared" si="261"/>
        <v/>
      </c>
      <c r="DX201" s="22" t="str">
        <f t="shared" si="262"/>
        <v/>
      </c>
      <c r="DY201" s="22" t="str">
        <f t="shared" si="263"/>
        <v/>
      </c>
      <c r="DZ201" s="22" t="str">
        <f t="shared" si="264"/>
        <v/>
      </c>
      <c r="EA201" s="22" t="str">
        <f t="shared" si="265"/>
        <v/>
      </c>
      <c r="EB201" s="22" t="str">
        <f t="shared" si="266"/>
        <v/>
      </c>
      <c r="EC201" s="22" t="str">
        <f t="shared" si="267"/>
        <v/>
      </c>
      <c r="ED201" s="22" t="str">
        <f t="shared" si="268"/>
        <v/>
      </c>
      <c r="EE201" s="22" t="str">
        <f t="shared" si="269"/>
        <v/>
      </c>
    </row>
    <row r="202" spans="1:135" ht="11.25" customHeight="1">
      <c r="A202" s="45" t="s">
        <v>145</v>
      </c>
      <c r="B202" s="45" t="s">
        <v>72</v>
      </c>
      <c r="C202" s="45" t="s">
        <v>360</v>
      </c>
      <c r="D202" s="45" t="s">
        <v>50</v>
      </c>
      <c r="E202" s="46">
        <v>1</v>
      </c>
      <c r="F202" s="47" t="s">
        <v>141</v>
      </c>
      <c r="G202" s="67">
        <v>40778</v>
      </c>
      <c r="H202" s="67">
        <v>40779</v>
      </c>
      <c r="I202" s="48"/>
      <c r="J202" s="48"/>
      <c r="K202" s="48"/>
      <c r="L202" s="46">
        <v>1</v>
      </c>
      <c r="M202" s="48"/>
      <c r="N202" s="64" t="s">
        <v>333</v>
      </c>
      <c r="O202" s="20">
        <f t="shared" si="270"/>
        <v>3</v>
      </c>
      <c r="P202" s="20">
        <f t="shared" si="271"/>
        <v>8</v>
      </c>
      <c r="Q202" s="20">
        <f t="shared" si="272"/>
        <v>2011</v>
      </c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DC202" s="22" t="str">
        <f t="shared" si="241"/>
        <v/>
      </c>
      <c r="DD202" s="22" t="str">
        <f t="shared" si="242"/>
        <v/>
      </c>
      <c r="DE202" s="22" t="str">
        <f t="shared" si="243"/>
        <v/>
      </c>
      <c r="DF202" s="22" t="str">
        <f t="shared" si="244"/>
        <v/>
      </c>
      <c r="DG202" s="22" t="str">
        <f t="shared" si="245"/>
        <v/>
      </c>
      <c r="DH202" s="22" t="str">
        <f t="shared" si="246"/>
        <v/>
      </c>
      <c r="DI202" s="22" t="str">
        <f t="shared" si="247"/>
        <v/>
      </c>
      <c r="DJ202" s="22" t="str">
        <f t="shared" si="248"/>
        <v/>
      </c>
      <c r="DK202" s="22" t="str">
        <f t="shared" si="249"/>
        <v/>
      </c>
      <c r="DL202" s="22" t="str">
        <f t="shared" si="250"/>
        <v/>
      </c>
      <c r="DM202" s="22" t="str">
        <f t="shared" si="251"/>
        <v/>
      </c>
      <c r="DN202" s="22" t="str">
        <f t="shared" si="252"/>
        <v/>
      </c>
      <c r="DO202" s="22" t="str">
        <f t="shared" si="253"/>
        <v/>
      </c>
      <c r="DP202" s="22" t="str">
        <f t="shared" si="254"/>
        <v/>
      </c>
      <c r="DQ202" s="22" t="str">
        <f t="shared" si="255"/>
        <v/>
      </c>
      <c r="DR202" s="22" t="str">
        <f t="shared" si="256"/>
        <v/>
      </c>
      <c r="DS202" s="22" t="str">
        <f t="shared" si="257"/>
        <v/>
      </c>
      <c r="DT202" s="22" t="str">
        <f t="shared" si="258"/>
        <v/>
      </c>
      <c r="DU202" s="22" t="str">
        <f t="shared" si="259"/>
        <v/>
      </c>
      <c r="DV202" s="22" t="str">
        <f t="shared" si="260"/>
        <v/>
      </c>
      <c r="DW202" s="22" t="str">
        <f t="shared" si="261"/>
        <v/>
      </c>
      <c r="DX202" s="22" t="str">
        <f t="shared" si="262"/>
        <v/>
      </c>
      <c r="DY202" s="22" t="str">
        <f t="shared" si="263"/>
        <v/>
      </c>
      <c r="DZ202" s="22" t="str">
        <f t="shared" si="264"/>
        <v/>
      </c>
      <c r="EA202" s="22" t="str">
        <f t="shared" si="265"/>
        <v/>
      </c>
      <c r="EB202" s="22" t="str">
        <f t="shared" si="266"/>
        <v/>
      </c>
      <c r="EC202" s="22" t="str">
        <f t="shared" si="267"/>
        <v/>
      </c>
      <c r="ED202" s="22" t="str">
        <f t="shared" si="268"/>
        <v/>
      </c>
      <c r="EE202" s="22" t="str">
        <f t="shared" si="269"/>
        <v/>
      </c>
    </row>
    <row r="203" spans="1:135" ht="11.25" customHeight="1">
      <c r="A203" s="45" t="s">
        <v>145</v>
      </c>
      <c r="B203" s="45" t="s">
        <v>81</v>
      </c>
      <c r="C203" s="45" t="s">
        <v>198</v>
      </c>
      <c r="D203" s="45" t="s">
        <v>135</v>
      </c>
      <c r="E203" s="46">
        <v>1</v>
      </c>
      <c r="F203" s="47"/>
      <c r="G203" s="67">
        <v>40779</v>
      </c>
      <c r="H203" s="67">
        <v>40781</v>
      </c>
      <c r="I203" s="48"/>
      <c r="J203" s="48"/>
      <c r="K203" s="48"/>
      <c r="L203" s="46">
        <v>1</v>
      </c>
      <c r="M203" s="48"/>
      <c r="N203" s="64" t="s">
        <v>333</v>
      </c>
      <c r="O203" s="20">
        <f t="shared" si="270"/>
        <v>3</v>
      </c>
      <c r="P203" s="20">
        <f t="shared" si="271"/>
        <v>8</v>
      </c>
      <c r="Q203" s="20">
        <f t="shared" si="272"/>
        <v>2011</v>
      </c>
    </row>
    <row r="204" spans="1:135" ht="11.25" customHeight="1">
      <c r="A204" s="45" t="s">
        <v>145</v>
      </c>
      <c r="B204" s="45" t="s">
        <v>81</v>
      </c>
      <c r="C204" s="45" t="s">
        <v>262</v>
      </c>
      <c r="D204" s="45" t="s">
        <v>138</v>
      </c>
      <c r="E204" s="46">
        <v>1</v>
      </c>
      <c r="F204" s="47"/>
      <c r="G204" s="67">
        <v>40780</v>
      </c>
      <c r="H204" s="67"/>
      <c r="I204" s="48"/>
      <c r="J204" s="48"/>
      <c r="K204" s="48"/>
      <c r="L204" s="46">
        <v>1</v>
      </c>
      <c r="M204" s="48"/>
      <c r="N204" s="64" t="s">
        <v>333</v>
      </c>
      <c r="O204" s="20">
        <f t="shared" si="270"/>
        <v>3</v>
      </c>
      <c r="P204" s="20">
        <f t="shared" si="271"/>
        <v>8</v>
      </c>
      <c r="Q204" s="20">
        <f t="shared" si="272"/>
        <v>2011</v>
      </c>
    </row>
    <row r="205" spans="1:135" ht="11.25" customHeight="1">
      <c r="A205" s="45" t="s">
        <v>145</v>
      </c>
      <c r="B205" s="45" t="s">
        <v>81</v>
      </c>
      <c r="C205" s="45" t="s">
        <v>364</v>
      </c>
      <c r="D205" s="45" t="s">
        <v>136</v>
      </c>
      <c r="E205" s="46">
        <v>1</v>
      </c>
      <c r="F205" s="47" t="s">
        <v>141</v>
      </c>
      <c r="G205" s="67">
        <v>40790</v>
      </c>
      <c r="H205" s="67"/>
      <c r="I205" s="48"/>
      <c r="J205" s="48"/>
      <c r="K205" s="48"/>
      <c r="L205" s="46">
        <v>1</v>
      </c>
      <c r="M205" s="48"/>
      <c r="N205" s="64" t="s">
        <v>333</v>
      </c>
      <c r="O205" s="20">
        <f t="shared" si="270"/>
        <v>1</v>
      </c>
      <c r="P205" s="20">
        <f t="shared" si="271"/>
        <v>9</v>
      </c>
      <c r="Q205" s="20">
        <f t="shared" si="272"/>
        <v>2011</v>
      </c>
    </row>
    <row r="206" spans="1:135" ht="11.25" customHeight="1">
      <c r="A206" s="45" t="s">
        <v>145</v>
      </c>
      <c r="B206" s="45" t="s">
        <v>81</v>
      </c>
      <c r="C206" s="45" t="s">
        <v>366</v>
      </c>
      <c r="D206" s="45" t="s">
        <v>135</v>
      </c>
      <c r="E206" s="46">
        <v>1</v>
      </c>
      <c r="F206" s="47"/>
      <c r="G206" s="67">
        <v>40793</v>
      </c>
      <c r="H206" s="67">
        <v>40795</v>
      </c>
      <c r="I206" s="48"/>
      <c r="J206" s="48"/>
      <c r="K206" s="48"/>
      <c r="L206" s="46">
        <v>1</v>
      </c>
      <c r="M206" s="48"/>
      <c r="N206" s="64" t="s">
        <v>333</v>
      </c>
      <c r="O206" s="20">
        <f t="shared" si="270"/>
        <v>1</v>
      </c>
      <c r="P206" s="20">
        <f t="shared" si="271"/>
        <v>9</v>
      </c>
      <c r="Q206" s="20">
        <f t="shared" si="272"/>
        <v>2011</v>
      </c>
    </row>
    <row r="207" spans="1:135" ht="11.25" customHeight="1">
      <c r="A207" s="45" t="s">
        <v>145</v>
      </c>
      <c r="B207" s="45" t="s">
        <v>81</v>
      </c>
      <c r="C207" s="45" t="s">
        <v>367</v>
      </c>
      <c r="D207" s="45" t="s">
        <v>314</v>
      </c>
      <c r="E207" s="46">
        <v>1</v>
      </c>
      <c r="F207" s="47" t="s">
        <v>141</v>
      </c>
      <c r="G207" s="67">
        <v>40802</v>
      </c>
      <c r="H207" s="67"/>
      <c r="I207" s="48"/>
      <c r="J207" s="48"/>
      <c r="K207" s="48"/>
      <c r="L207" s="46">
        <v>1</v>
      </c>
      <c r="M207" s="48"/>
      <c r="N207" s="64" t="s">
        <v>333</v>
      </c>
      <c r="O207" s="20">
        <f t="shared" si="270"/>
        <v>2</v>
      </c>
      <c r="P207" s="20">
        <f t="shared" si="271"/>
        <v>9</v>
      </c>
      <c r="Q207" s="20">
        <f t="shared" si="272"/>
        <v>2011</v>
      </c>
    </row>
    <row r="208" spans="1:135" ht="11.25" customHeight="1">
      <c r="A208" s="45" t="s">
        <v>145</v>
      </c>
      <c r="B208" s="45" t="s">
        <v>81</v>
      </c>
      <c r="C208" s="45" t="s">
        <v>301</v>
      </c>
      <c r="D208" s="45" t="s">
        <v>135</v>
      </c>
      <c r="E208" s="46">
        <v>1</v>
      </c>
      <c r="F208" s="47" t="s">
        <v>141</v>
      </c>
      <c r="G208" s="67">
        <v>40803</v>
      </c>
      <c r="H208" s="67">
        <v>40804</v>
      </c>
      <c r="I208" s="48"/>
      <c r="J208" s="48"/>
      <c r="K208" s="48"/>
      <c r="L208" s="46">
        <v>1</v>
      </c>
      <c r="M208" s="48"/>
      <c r="N208" s="64" t="s">
        <v>333</v>
      </c>
      <c r="O208" s="20">
        <f t="shared" si="270"/>
        <v>2</v>
      </c>
      <c r="P208" s="20">
        <f t="shared" si="271"/>
        <v>9</v>
      </c>
      <c r="Q208" s="20">
        <f t="shared" si="272"/>
        <v>2011</v>
      </c>
    </row>
    <row r="209" spans="1:17" ht="11.25" customHeight="1">
      <c r="A209" s="45" t="s">
        <v>145</v>
      </c>
      <c r="B209" s="45" t="s">
        <v>81</v>
      </c>
      <c r="C209" s="45" t="s">
        <v>224</v>
      </c>
      <c r="D209" s="45" t="s">
        <v>192</v>
      </c>
      <c r="E209" s="46">
        <v>1</v>
      </c>
      <c r="F209" s="47"/>
      <c r="G209" s="67">
        <v>41087</v>
      </c>
      <c r="H209" s="67"/>
      <c r="I209" s="48"/>
      <c r="J209" s="48"/>
      <c r="K209" s="48"/>
      <c r="L209" s="46">
        <v>1</v>
      </c>
      <c r="M209" s="48"/>
      <c r="N209" s="64" t="s">
        <v>333</v>
      </c>
      <c r="O209" s="20">
        <f t="shared" si="270"/>
        <v>3</v>
      </c>
      <c r="P209" s="20">
        <f t="shared" si="271"/>
        <v>6</v>
      </c>
      <c r="Q209" s="20">
        <f t="shared" si="272"/>
        <v>2012</v>
      </c>
    </row>
    <row r="210" spans="1:17" ht="11.25" customHeight="1">
      <c r="A210" s="45" t="s">
        <v>145</v>
      </c>
      <c r="B210" s="45" t="s">
        <v>72</v>
      </c>
      <c r="C210" s="45" t="s">
        <v>369</v>
      </c>
      <c r="D210" s="45" t="s">
        <v>50</v>
      </c>
      <c r="E210" s="46">
        <v>1</v>
      </c>
      <c r="F210" s="47" t="s">
        <v>141</v>
      </c>
      <c r="G210" s="67">
        <v>41140</v>
      </c>
      <c r="H210" s="67"/>
      <c r="I210" s="48"/>
      <c r="J210" s="48"/>
      <c r="K210" s="48"/>
      <c r="L210" s="46">
        <v>1</v>
      </c>
      <c r="M210" s="48"/>
      <c r="N210" s="64" t="s">
        <v>333</v>
      </c>
      <c r="O210" s="20">
        <f t="shared" si="270"/>
        <v>2</v>
      </c>
      <c r="P210" s="20">
        <f t="shared" si="271"/>
        <v>8</v>
      </c>
      <c r="Q210" s="20">
        <f t="shared" si="272"/>
        <v>2012</v>
      </c>
    </row>
    <row r="211" spans="1:17" ht="11.25" customHeight="1">
      <c r="A211" s="45" t="s">
        <v>145</v>
      </c>
      <c r="B211" s="45" t="s">
        <v>72</v>
      </c>
      <c r="C211" s="45" t="s">
        <v>370</v>
      </c>
      <c r="D211" s="45" t="s">
        <v>50</v>
      </c>
      <c r="E211" s="46">
        <v>1</v>
      </c>
      <c r="F211" s="47" t="s">
        <v>141</v>
      </c>
      <c r="G211" s="67">
        <v>41142</v>
      </c>
      <c r="H211" s="67"/>
      <c r="I211" s="48"/>
      <c r="J211" s="48"/>
      <c r="K211" s="48"/>
      <c r="L211" s="46">
        <v>1</v>
      </c>
      <c r="M211" s="48"/>
      <c r="N211" s="64" t="s">
        <v>333</v>
      </c>
      <c r="O211" s="20">
        <f t="shared" si="270"/>
        <v>3</v>
      </c>
      <c r="P211" s="20">
        <f t="shared" si="271"/>
        <v>8</v>
      </c>
      <c r="Q211" s="20">
        <f t="shared" si="272"/>
        <v>2012</v>
      </c>
    </row>
    <row r="212" spans="1:17" ht="11.25" customHeight="1">
      <c r="A212" s="45" t="s">
        <v>145</v>
      </c>
      <c r="B212" s="45" t="s">
        <v>72</v>
      </c>
      <c r="C212" s="45" t="s">
        <v>371</v>
      </c>
      <c r="D212" s="45" t="s">
        <v>50</v>
      </c>
      <c r="E212" s="46">
        <v>1</v>
      </c>
      <c r="F212" s="47" t="s">
        <v>141</v>
      </c>
      <c r="G212" s="67">
        <v>41150</v>
      </c>
      <c r="H212" s="67">
        <v>41157</v>
      </c>
      <c r="I212" s="48"/>
      <c r="J212" s="48"/>
      <c r="K212" s="48"/>
      <c r="L212" s="46">
        <v>1</v>
      </c>
      <c r="M212" s="48"/>
      <c r="N212" s="64" t="s">
        <v>333</v>
      </c>
      <c r="O212" s="20">
        <f t="shared" si="270"/>
        <v>3</v>
      </c>
      <c r="P212" s="20">
        <f t="shared" si="271"/>
        <v>8</v>
      </c>
      <c r="Q212" s="20">
        <f t="shared" si="272"/>
        <v>2012</v>
      </c>
    </row>
    <row r="213" spans="1:17" ht="11.25" customHeight="1">
      <c r="A213" s="45" t="s">
        <v>145</v>
      </c>
      <c r="B213" s="45" t="s">
        <v>81</v>
      </c>
      <c r="C213" s="45" t="s">
        <v>375</v>
      </c>
      <c r="D213" s="45" t="s">
        <v>138</v>
      </c>
      <c r="E213" s="46">
        <v>1</v>
      </c>
      <c r="F213" s="47"/>
      <c r="G213" s="67">
        <v>41153</v>
      </c>
      <c r="H213" s="67">
        <v>41155</v>
      </c>
      <c r="I213" s="48"/>
      <c r="J213" s="48"/>
      <c r="K213" s="48"/>
      <c r="L213" s="46">
        <v>1</v>
      </c>
      <c r="M213" s="48"/>
      <c r="N213" s="64" t="s">
        <v>333</v>
      </c>
      <c r="O213" s="20">
        <f t="shared" si="270"/>
        <v>1</v>
      </c>
      <c r="P213" s="20">
        <f t="shared" si="271"/>
        <v>9</v>
      </c>
      <c r="Q213" s="20">
        <f t="shared" si="272"/>
        <v>2012</v>
      </c>
    </row>
    <row r="214" spans="1:17" ht="11.25" customHeight="1">
      <c r="A214" s="45" t="s">
        <v>145</v>
      </c>
      <c r="B214" s="45" t="s">
        <v>72</v>
      </c>
      <c r="C214" s="45" t="s">
        <v>372</v>
      </c>
      <c r="D214" s="45" t="s">
        <v>50</v>
      </c>
      <c r="E214" s="46">
        <v>1</v>
      </c>
      <c r="F214" s="47" t="s">
        <v>141</v>
      </c>
      <c r="G214" s="67">
        <v>41173</v>
      </c>
      <c r="H214" s="67">
        <v>41175</v>
      </c>
      <c r="I214" s="48"/>
      <c r="J214" s="48"/>
      <c r="K214" s="48"/>
      <c r="L214" s="46">
        <v>1</v>
      </c>
      <c r="M214" s="48"/>
      <c r="N214" s="64" t="s">
        <v>333</v>
      </c>
      <c r="O214" s="20">
        <f t="shared" si="270"/>
        <v>3</v>
      </c>
      <c r="P214" s="20">
        <f t="shared" si="271"/>
        <v>9</v>
      </c>
      <c r="Q214" s="20">
        <f t="shared" si="272"/>
        <v>2012</v>
      </c>
    </row>
    <row r="215" spans="1:17" ht="11.25" customHeight="1">
      <c r="A215" s="45" t="s">
        <v>145</v>
      </c>
      <c r="B215" s="45" t="s">
        <v>81</v>
      </c>
      <c r="C215" s="45" t="s">
        <v>376</v>
      </c>
      <c r="D215" s="45" t="s">
        <v>135</v>
      </c>
      <c r="E215" s="46">
        <v>1</v>
      </c>
      <c r="F215" s="47" t="s">
        <v>141</v>
      </c>
      <c r="G215" s="67">
        <v>41174</v>
      </c>
      <c r="H215" s="67"/>
      <c r="I215" s="48"/>
      <c r="J215" s="48"/>
      <c r="K215" s="48"/>
      <c r="L215" s="46">
        <v>1</v>
      </c>
      <c r="M215" s="48"/>
      <c r="N215" s="64" t="s">
        <v>333</v>
      </c>
      <c r="O215" s="20">
        <f t="shared" si="270"/>
        <v>3</v>
      </c>
      <c r="P215" s="20">
        <f t="shared" si="271"/>
        <v>9</v>
      </c>
      <c r="Q215" s="20">
        <f t="shared" si="272"/>
        <v>2012</v>
      </c>
    </row>
    <row r="216" spans="1:17" ht="11.25" customHeight="1">
      <c r="A216" s="45" t="s">
        <v>145</v>
      </c>
      <c r="B216" s="45" t="s">
        <v>72</v>
      </c>
      <c r="C216" s="45" t="s">
        <v>373</v>
      </c>
      <c r="D216" s="45" t="s">
        <v>50</v>
      </c>
      <c r="E216" s="46">
        <v>1</v>
      </c>
      <c r="F216" s="47" t="s">
        <v>141</v>
      </c>
      <c r="G216" s="67">
        <v>41179</v>
      </c>
      <c r="H216" s="67">
        <v>41182</v>
      </c>
      <c r="I216" s="48"/>
      <c r="J216" s="48"/>
      <c r="K216" s="48"/>
      <c r="L216" s="46">
        <v>1</v>
      </c>
      <c r="M216" s="48"/>
      <c r="N216" s="64" t="s">
        <v>333</v>
      </c>
      <c r="O216" s="20">
        <f t="shared" si="270"/>
        <v>3</v>
      </c>
      <c r="P216" s="20">
        <f t="shared" si="271"/>
        <v>9</v>
      </c>
      <c r="Q216" s="20">
        <f t="shared" si="272"/>
        <v>2012</v>
      </c>
    </row>
    <row r="217" spans="1:17" ht="11.25" customHeight="1">
      <c r="A217" s="45" t="s">
        <v>145</v>
      </c>
      <c r="B217" s="45" t="s">
        <v>72</v>
      </c>
      <c r="C217" s="45" t="s">
        <v>374</v>
      </c>
      <c r="D217" s="45" t="s">
        <v>50</v>
      </c>
      <c r="E217" s="46">
        <v>1</v>
      </c>
      <c r="F217" s="47"/>
      <c r="G217" s="67">
        <v>41184</v>
      </c>
      <c r="H217" s="67"/>
      <c r="I217" s="48"/>
      <c r="J217" s="48"/>
      <c r="K217" s="48"/>
      <c r="L217" s="46">
        <v>1</v>
      </c>
      <c r="M217" s="48"/>
      <c r="N217" s="64" t="s">
        <v>333</v>
      </c>
      <c r="O217" s="20">
        <f t="shared" si="270"/>
        <v>1</v>
      </c>
      <c r="P217" s="20">
        <f t="shared" si="271"/>
        <v>10</v>
      </c>
      <c r="Q217" s="20">
        <f t="shared" si="272"/>
        <v>2012</v>
      </c>
    </row>
    <row r="218" spans="1:17" ht="11.25" customHeight="1">
      <c r="A218" s="45" t="s">
        <v>145</v>
      </c>
      <c r="B218" s="45" t="s">
        <v>81</v>
      </c>
      <c r="C218" s="45" t="s">
        <v>377</v>
      </c>
      <c r="D218" s="45" t="s">
        <v>135</v>
      </c>
      <c r="E218" s="46">
        <v>1</v>
      </c>
      <c r="F218" s="47"/>
      <c r="G218" s="67">
        <v>41203</v>
      </c>
      <c r="H218" s="67">
        <v>41204</v>
      </c>
      <c r="I218" s="48"/>
      <c r="J218" s="48"/>
      <c r="K218" s="48"/>
      <c r="L218" s="46">
        <v>1</v>
      </c>
      <c r="M218" s="48"/>
      <c r="N218" s="64" t="s">
        <v>333</v>
      </c>
      <c r="O218" s="20">
        <f t="shared" si="270"/>
        <v>3</v>
      </c>
      <c r="P218" s="20">
        <f t="shared" si="271"/>
        <v>10</v>
      </c>
      <c r="Q218" s="20">
        <f t="shared" si="272"/>
        <v>2012</v>
      </c>
    </row>
    <row r="219" spans="1:17" ht="11.25" customHeight="1">
      <c r="A219" s="45" t="s">
        <v>145</v>
      </c>
      <c r="B219" s="45" t="s">
        <v>81</v>
      </c>
      <c r="C219" s="45" t="s">
        <v>378</v>
      </c>
      <c r="D219" s="45" t="s">
        <v>135</v>
      </c>
      <c r="E219" s="46">
        <v>1</v>
      </c>
      <c r="F219" s="47" t="s">
        <v>141</v>
      </c>
      <c r="G219" s="67">
        <v>41219</v>
      </c>
      <c r="H219" s="67">
        <v>41223</v>
      </c>
      <c r="I219" s="48"/>
      <c r="J219" s="48"/>
      <c r="K219" s="48"/>
      <c r="L219" s="46">
        <v>1</v>
      </c>
      <c r="M219" s="48"/>
      <c r="N219" s="64" t="s">
        <v>333</v>
      </c>
      <c r="O219" s="20">
        <f t="shared" si="270"/>
        <v>1</v>
      </c>
      <c r="P219" s="20">
        <f t="shared" si="271"/>
        <v>11</v>
      </c>
      <c r="Q219" s="20">
        <f t="shared" si="272"/>
        <v>2012</v>
      </c>
    </row>
    <row r="220" spans="1:17" ht="11.25" customHeight="1">
      <c r="A220" s="45" t="s">
        <v>145</v>
      </c>
      <c r="B220" s="45" t="s">
        <v>81</v>
      </c>
      <c r="C220" s="45" t="s">
        <v>224</v>
      </c>
      <c r="D220" s="45" t="s">
        <v>192</v>
      </c>
      <c r="E220" s="46">
        <v>1</v>
      </c>
      <c r="F220" s="47"/>
      <c r="G220" s="67">
        <v>41448</v>
      </c>
      <c r="H220" s="67"/>
      <c r="I220" s="48"/>
      <c r="J220" s="48"/>
      <c r="K220" s="48"/>
      <c r="L220" s="46">
        <v>1</v>
      </c>
      <c r="M220" s="48"/>
      <c r="N220" s="64" t="s">
        <v>333</v>
      </c>
      <c r="O220" s="20">
        <f t="shared" si="270"/>
        <v>3</v>
      </c>
      <c r="P220" s="20">
        <f t="shared" si="271"/>
        <v>6</v>
      </c>
      <c r="Q220" s="20">
        <f t="shared" si="272"/>
        <v>2013</v>
      </c>
    </row>
    <row r="221" spans="1:17" ht="11.25" customHeight="1">
      <c r="A221" s="45" t="s">
        <v>145</v>
      </c>
      <c r="B221" s="45" t="s">
        <v>72</v>
      </c>
      <c r="C221" s="45" t="s">
        <v>379</v>
      </c>
      <c r="D221" s="45" t="s">
        <v>50</v>
      </c>
      <c r="E221" s="46">
        <v>1</v>
      </c>
      <c r="F221" s="47" t="s">
        <v>157</v>
      </c>
      <c r="G221" s="67">
        <v>41521</v>
      </c>
      <c r="H221" s="67"/>
      <c r="I221" s="48"/>
      <c r="J221" s="48"/>
      <c r="K221" s="48"/>
      <c r="L221" s="46">
        <v>1</v>
      </c>
      <c r="M221" s="48"/>
      <c r="N221" s="64" t="s">
        <v>333</v>
      </c>
      <c r="O221" s="20">
        <f t="shared" si="270"/>
        <v>1</v>
      </c>
      <c r="P221" s="20">
        <f t="shared" si="271"/>
        <v>9</v>
      </c>
      <c r="Q221" s="20">
        <f t="shared" si="272"/>
        <v>2013</v>
      </c>
    </row>
    <row r="222" spans="1:17" ht="11.25" customHeight="1">
      <c r="A222" s="45" t="s">
        <v>145</v>
      </c>
      <c r="B222" s="45" t="s">
        <v>72</v>
      </c>
      <c r="C222" s="45" t="s">
        <v>380</v>
      </c>
      <c r="D222" s="45" t="s">
        <v>50</v>
      </c>
      <c r="E222" s="46">
        <v>1</v>
      </c>
      <c r="F222" s="47" t="s">
        <v>141</v>
      </c>
      <c r="G222" s="67">
        <v>41522</v>
      </c>
      <c r="H222" s="67">
        <v>41523</v>
      </c>
      <c r="I222" s="48"/>
      <c r="J222" s="48"/>
      <c r="K222" s="48"/>
      <c r="L222" s="46">
        <v>1</v>
      </c>
      <c r="M222" s="48"/>
      <c r="N222" s="64" t="s">
        <v>333</v>
      </c>
      <c r="O222" s="20">
        <f t="shared" si="270"/>
        <v>1</v>
      </c>
      <c r="P222" s="20">
        <f t="shared" si="271"/>
        <v>9</v>
      </c>
      <c r="Q222" s="20">
        <f t="shared" si="272"/>
        <v>2013</v>
      </c>
    </row>
    <row r="223" spans="1:17" ht="11.25" customHeight="1">
      <c r="A223" s="45" t="s">
        <v>145</v>
      </c>
      <c r="B223" s="45" t="s">
        <v>81</v>
      </c>
      <c r="C223" s="45" t="s">
        <v>383</v>
      </c>
      <c r="D223" s="45" t="s">
        <v>135</v>
      </c>
      <c r="E223" s="46">
        <v>1</v>
      </c>
      <c r="F223" s="47"/>
      <c r="G223" s="67">
        <v>41522</v>
      </c>
      <c r="H223" s="67"/>
      <c r="I223" s="48"/>
      <c r="J223" s="48"/>
      <c r="K223" s="48"/>
      <c r="L223" s="46">
        <v>1</v>
      </c>
      <c r="M223" s="48"/>
      <c r="N223" s="64" t="s">
        <v>333</v>
      </c>
      <c r="O223" s="20">
        <f t="shared" si="270"/>
        <v>1</v>
      </c>
      <c r="P223" s="20">
        <f t="shared" si="271"/>
        <v>9</v>
      </c>
      <c r="Q223" s="20">
        <f t="shared" si="272"/>
        <v>2013</v>
      </c>
    </row>
    <row r="224" spans="1:17" ht="11.25" customHeight="1">
      <c r="A224" s="45" t="s">
        <v>145</v>
      </c>
      <c r="B224" s="45" t="s">
        <v>81</v>
      </c>
      <c r="C224" s="45" t="s">
        <v>351</v>
      </c>
      <c r="D224" s="45" t="s">
        <v>138</v>
      </c>
      <c r="E224" s="46">
        <v>1</v>
      </c>
      <c r="F224" s="47" t="s">
        <v>141</v>
      </c>
      <c r="G224" s="67">
        <v>41528</v>
      </c>
      <c r="H224" s="67">
        <v>41529</v>
      </c>
      <c r="I224" s="48"/>
      <c r="J224" s="48"/>
      <c r="K224" s="48"/>
      <c r="L224" s="46">
        <v>1</v>
      </c>
      <c r="M224" s="48"/>
      <c r="N224" s="64" t="s">
        <v>333</v>
      </c>
      <c r="O224" s="20">
        <f t="shared" si="270"/>
        <v>2</v>
      </c>
      <c r="P224" s="20">
        <f t="shared" si="271"/>
        <v>9</v>
      </c>
      <c r="Q224" s="20">
        <f t="shared" si="272"/>
        <v>2013</v>
      </c>
    </row>
    <row r="225" spans="1:17" ht="11.25" customHeight="1">
      <c r="A225" s="45" t="s">
        <v>145</v>
      </c>
      <c r="B225" s="45" t="s">
        <v>72</v>
      </c>
      <c r="C225" s="45" t="s">
        <v>381</v>
      </c>
      <c r="D225" s="45" t="s">
        <v>50</v>
      </c>
      <c r="E225" s="46">
        <v>1</v>
      </c>
      <c r="F225" s="47" t="s">
        <v>141</v>
      </c>
      <c r="G225" s="67">
        <v>41530</v>
      </c>
      <c r="H225" s="67"/>
      <c r="I225" s="48"/>
      <c r="J225" s="48"/>
      <c r="K225" s="48"/>
      <c r="L225" s="46">
        <v>1</v>
      </c>
      <c r="M225" s="48"/>
      <c r="N225" s="64" t="s">
        <v>333</v>
      </c>
      <c r="O225" s="20">
        <f t="shared" si="270"/>
        <v>2</v>
      </c>
      <c r="P225" s="20">
        <f t="shared" si="271"/>
        <v>9</v>
      </c>
      <c r="Q225" s="20">
        <f t="shared" si="272"/>
        <v>2013</v>
      </c>
    </row>
    <row r="226" spans="1:17" ht="11.25" customHeight="1">
      <c r="A226" s="45" t="s">
        <v>145</v>
      </c>
      <c r="B226" s="45" t="s">
        <v>81</v>
      </c>
      <c r="C226" s="45" t="s">
        <v>384</v>
      </c>
      <c r="D226" s="45" t="s">
        <v>138</v>
      </c>
      <c r="E226" s="46">
        <v>1</v>
      </c>
      <c r="F226" s="47" t="s">
        <v>141</v>
      </c>
      <c r="G226" s="67">
        <v>41536</v>
      </c>
      <c r="H226" s="67">
        <v>41537</v>
      </c>
      <c r="I226" s="48"/>
      <c r="J226" s="48"/>
      <c r="K226" s="48"/>
      <c r="L226" s="46">
        <v>1</v>
      </c>
      <c r="M226" s="48"/>
      <c r="N226" s="64" t="s">
        <v>333</v>
      </c>
      <c r="O226" s="20">
        <f t="shared" si="270"/>
        <v>2</v>
      </c>
      <c r="P226" s="20">
        <f t="shared" si="271"/>
        <v>9</v>
      </c>
      <c r="Q226" s="20">
        <f t="shared" si="272"/>
        <v>2013</v>
      </c>
    </row>
    <row r="227" spans="1:17" ht="11.25" customHeight="1">
      <c r="A227" s="45" t="s">
        <v>145</v>
      </c>
      <c r="B227" s="45" t="s">
        <v>81</v>
      </c>
      <c r="C227" s="45" t="s">
        <v>282</v>
      </c>
      <c r="D227" s="45" t="s">
        <v>135</v>
      </c>
      <c r="E227" s="46">
        <v>1</v>
      </c>
      <c r="F227" s="47" t="s">
        <v>141</v>
      </c>
      <c r="G227" s="67">
        <v>41536</v>
      </c>
      <c r="H227" s="67"/>
      <c r="I227" s="48"/>
      <c r="J227" s="48"/>
      <c r="K227" s="48"/>
      <c r="L227" s="46">
        <v>1</v>
      </c>
      <c r="M227" s="48"/>
      <c r="N227" s="64" t="s">
        <v>333</v>
      </c>
      <c r="O227" s="20">
        <f t="shared" si="270"/>
        <v>2</v>
      </c>
      <c r="P227" s="20">
        <f t="shared" si="271"/>
        <v>9</v>
      </c>
      <c r="Q227" s="20">
        <f t="shared" si="272"/>
        <v>2013</v>
      </c>
    </row>
    <row r="228" spans="1:17" ht="11.25" customHeight="1">
      <c r="A228" s="40" t="s">
        <v>145</v>
      </c>
      <c r="B228" s="40" t="s">
        <v>78</v>
      </c>
      <c r="C228" s="40" t="s">
        <v>425</v>
      </c>
      <c r="D228" s="40" t="s">
        <v>135</v>
      </c>
      <c r="E228" s="41">
        <v>1</v>
      </c>
      <c r="F228" s="40" t="s">
        <v>157</v>
      </c>
      <c r="G228" s="66">
        <v>41536</v>
      </c>
      <c r="H228" s="66"/>
      <c r="I228" s="42"/>
      <c r="J228" s="42"/>
      <c r="K228" s="42"/>
      <c r="L228" s="50">
        <v>1</v>
      </c>
      <c r="M228" s="42"/>
      <c r="N228" s="43" t="s">
        <v>333</v>
      </c>
      <c r="O228" s="20">
        <f t="shared" si="270"/>
        <v>2</v>
      </c>
      <c r="P228" s="20">
        <f t="shared" si="271"/>
        <v>9</v>
      </c>
      <c r="Q228" s="20">
        <f t="shared" si="272"/>
        <v>2013</v>
      </c>
    </row>
    <row r="229" spans="1:17" ht="11.25" customHeight="1">
      <c r="A229" s="45" t="s">
        <v>145</v>
      </c>
      <c r="B229" s="45" t="s">
        <v>81</v>
      </c>
      <c r="C229" s="45" t="s">
        <v>355</v>
      </c>
      <c r="D229" s="45" t="s">
        <v>138</v>
      </c>
      <c r="E229" s="46">
        <v>1</v>
      </c>
      <c r="F229" s="47"/>
      <c r="G229" s="67">
        <v>41540</v>
      </c>
      <c r="H229" s="67"/>
      <c r="I229" s="48"/>
      <c r="J229" s="48"/>
      <c r="K229" s="48"/>
      <c r="L229" s="46">
        <v>1</v>
      </c>
      <c r="M229" s="48"/>
      <c r="N229" s="64" t="s">
        <v>333</v>
      </c>
      <c r="O229" s="20">
        <f t="shared" si="270"/>
        <v>3</v>
      </c>
      <c r="P229" s="20">
        <f t="shared" si="271"/>
        <v>9</v>
      </c>
      <c r="Q229" s="20">
        <f t="shared" si="272"/>
        <v>2013</v>
      </c>
    </row>
    <row r="230" spans="1:17" ht="11.25" customHeight="1">
      <c r="A230" s="45" t="s">
        <v>145</v>
      </c>
      <c r="B230" s="45" t="s">
        <v>81</v>
      </c>
      <c r="C230" s="45" t="s">
        <v>385</v>
      </c>
      <c r="D230" s="45" t="s">
        <v>135</v>
      </c>
      <c r="E230" s="46">
        <v>1</v>
      </c>
      <c r="F230" s="47" t="s">
        <v>141</v>
      </c>
      <c r="G230" s="67">
        <v>41541</v>
      </c>
      <c r="H230" s="67">
        <v>41542</v>
      </c>
      <c r="I230" s="48"/>
      <c r="J230" s="48"/>
      <c r="K230" s="48"/>
      <c r="L230" s="46">
        <v>1</v>
      </c>
      <c r="M230" s="48"/>
      <c r="N230" s="64" t="s">
        <v>333</v>
      </c>
      <c r="O230" s="20">
        <f t="shared" si="270"/>
        <v>3</v>
      </c>
      <c r="P230" s="20">
        <f t="shared" si="271"/>
        <v>9</v>
      </c>
      <c r="Q230" s="20">
        <f t="shared" si="272"/>
        <v>2013</v>
      </c>
    </row>
    <row r="231" spans="1:17" ht="11.25" customHeight="1">
      <c r="A231" s="45" t="s">
        <v>145</v>
      </c>
      <c r="B231" s="45" t="s">
        <v>81</v>
      </c>
      <c r="C231" s="45" t="s">
        <v>386</v>
      </c>
      <c r="D231" s="45" t="s">
        <v>135</v>
      </c>
      <c r="E231" s="46">
        <v>1</v>
      </c>
      <c r="F231" s="47" t="s">
        <v>141</v>
      </c>
      <c r="G231" s="67">
        <v>41547</v>
      </c>
      <c r="H231" s="67">
        <v>41552</v>
      </c>
      <c r="I231" s="48"/>
      <c r="J231" s="48"/>
      <c r="K231" s="48"/>
      <c r="L231" s="46">
        <v>1</v>
      </c>
      <c r="M231" s="48"/>
      <c r="N231" s="64" t="s">
        <v>333</v>
      </c>
      <c r="O231" s="20">
        <f t="shared" si="270"/>
        <v>3</v>
      </c>
      <c r="P231" s="20">
        <f t="shared" si="271"/>
        <v>9</v>
      </c>
      <c r="Q231" s="20">
        <f t="shared" si="272"/>
        <v>2013</v>
      </c>
    </row>
    <row r="232" spans="1:17" ht="11.25" customHeight="1">
      <c r="A232" s="45" t="s">
        <v>145</v>
      </c>
      <c r="B232" s="45" t="s">
        <v>81</v>
      </c>
      <c r="C232" s="45" t="s">
        <v>351</v>
      </c>
      <c r="D232" s="45" t="s">
        <v>138</v>
      </c>
      <c r="E232" s="46">
        <v>1</v>
      </c>
      <c r="F232" s="47" t="s">
        <v>141</v>
      </c>
      <c r="G232" s="67">
        <v>41548</v>
      </c>
      <c r="H232" s="67">
        <v>41550</v>
      </c>
      <c r="I232" s="48"/>
      <c r="J232" s="48"/>
      <c r="K232" s="48"/>
      <c r="L232" s="46">
        <v>1</v>
      </c>
      <c r="M232" s="48"/>
      <c r="N232" s="64" t="s">
        <v>333</v>
      </c>
      <c r="O232" s="20">
        <f t="shared" si="270"/>
        <v>1</v>
      </c>
      <c r="P232" s="20">
        <f t="shared" si="271"/>
        <v>10</v>
      </c>
      <c r="Q232" s="20">
        <f t="shared" si="272"/>
        <v>2013</v>
      </c>
    </row>
    <row r="233" spans="1:17" ht="11.25" customHeight="1">
      <c r="A233" s="45" t="s">
        <v>145</v>
      </c>
      <c r="B233" s="45" t="s">
        <v>72</v>
      </c>
      <c r="C233" s="45" t="s">
        <v>382</v>
      </c>
      <c r="D233" s="45" t="s">
        <v>50</v>
      </c>
      <c r="E233" s="46">
        <v>1</v>
      </c>
      <c r="F233" s="47" t="s">
        <v>157</v>
      </c>
      <c r="G233" s="67">
        <v>41561</v>
      </c>
      <c r="H233" s="67">
        <v>41562</v>
      </c>
      <c r="I233" s="48"/>
      <c r="J233" s="48"/>
      <c r="K233" s="48"/>
      <c r="L233" s="46">
        <v>1</v>
      </c>
      <c r="M233" s="48"/>
      <c r="N233" s="64" t="s">
        <v>333</v>
      </c>
      <c r="O233" s="20">
        <f t="shared" si="270"/>
        <v>2</v>
      </c>
      <c r="P233" s="20">
        <f t="shared" si="271"/>
        <v>10</v>
      </c>
      <c r="Q233" s="20">
        <f t="shared" si="272"/>
        <v>2013</v>
      </c>
    </row>
    <row r="234" spans="1:17" ht="11.25" customHeight="1">
      <c r="A234" s="45" t="s">
        <v>145</v>
      </c>
      <c r="B234" s="45" t="s">
        <v>72</v>
      </c>
      <c r="C234" s="45" t="s">
        <v>387</v>
      </c>
      <c r="D234" s="45" t="s">
        <v>50</v>
      </c>
      <c r="E234" s="46">
        <v>1</v>
      </c>
      <c r="F234" s="47" t="s">
        <v>141</v>
      </c>
      <c r="G234" s="67">
        <v>41873</v>
      </c>
      <c r="H234" s="67"/>
      <c r="I234" s="48"/>
      <c r="J234" s="48"/>
      <c r="K234" s="48"/>
      <c r="L234" s="46">
        <v>1</v>
      </c>
      <c r="M234" s="48"/>
      <c r="N234" s="64" t="s">
        <v>333</v>
      </c>
      <c r="O234" s="20">
        <f t="shared" si="270"/>
        <v>3</v>
      </c>
      <c r="P234" s="20">
        <f t="shared" si="271"/>
        <v>8</v>
      </c>
      <c r="Q234" s="20">
        <f t="shared" si="272"/>
        <v>2014</v>
      </c>
    </row>
    <row r="235" spans="1:17" ht="11.25" customHeight="1">
      <c r="A235" s="45" t="s">
        <v>145</v>
      </c>
      <c r="B235" s="45" t="s">
        <v>81</v>
      </c>
      <c r="C235" s="45" t="s">
        <v>389</v>
      </c>
      <c r="D235" s="45" t="s">
        <v>314</v>
      </c>
      <c r="E235" s="46">
        <v>1</v>
      </c>
      <c r="F235" s="47" t="s">
        <v>141</v>
      </c>
      <c r="G235" s="67">
        <v>41880</v>
      </c>
      <c r="H235" s="67"/>
      <c r="I235" s="48"/>
      <c r="J235" s="48"/>
      <c r="K235" s="48"/>
      <c r="L235" s="46">
        <v>1</v>
      </c>
      <c r="M235" s="48"/>
      <c r="N235" s="64" t="s">
        <v>333</v>
      </c>
      <c r="O235" s="20">
        <f t="shared" si="270"/>
        <v>3</v>
      </c>
      <c r="P235" s="20">
        <f t="shared" si="271"/>
        <v>8</v>
      </c>
      <c r="Q235" s="20">
        <f t="shared" si="272"/>
        <v>2014</v>
      </c>
    </row>
    <row r="236" spans="1:17" ht="11.25" customHeight="1">
      <c r="A236" s="45" t="s">
        <v>145</v>
      </c>
      <c r="B236" s="45" t="s">
        <v>81</v>
      </c>
      <c r="C236" s="45" t="s">
        <v>301</v>
      </c>
      <c r="D236" s="45" t="s">
        <v>192</v>
      </c>
      <c r="E236" s="46">
        <v>1</v>
      </c>
      <c r="F236" s="47"/>
      <c r="G236" s="67">
        <v>41883</v>
      </c>
      <c r="H236" s="67"/>
      <c r="I236" s="48"/>
      <c r="J236" s="48"/>
      <c r="K236" s="48"/>
      <c r="L236" s="46">
        <v>1</v>
      </c>
      <c r="M236" s="48"/>
      <c r="N236" s="64" t="s">
        <v>333</v>
      </c>
      <c r="O236" s="20">
        <f t="shared" si="270"/>
        <v>1</v>
      </c>
      <c r="P236" s="20">
        <f t="shared" si="271"/>
        <v>9</v>
      </c>
      <c r="Q236" s="20">
        <f t="shared" si="272"/>
        <v>2014</v>
      </c>
    </row>
    <row r="237" spans="1:17" ht="11.25" customHeight="1">
      <c r="A237" s="45" t="s">
        <v>145</v>
      </c>
      <c r="B237" s="45" t="s">
        <v>81</v>
      </c>
      <c r="C237" s="45" t="s">
        <v>390</v>
      </c>
      <c r="D237" s="45" t="s">
        <v>314</v>
      </c>
      <c r="E237" s="46">
        <v>1</v>
      </c>
      <c r="F237" s="47"/>
      <c r="G237" s="67">
        <v>41885</v>
      </c>
      <c r="H237" s="67">
        <v>41887</v>
      </c>
      <c r="I237" s="48"/>
      <c r="J237" s="48"/>
      <c r="K237" s="48"/>
      <c r="L237" s="46">
        <v>1</v>
      </c>
      <c r="M237" s="48"/>
      <c r="N237" s="64" t="s">
        <v>333</v>
      </c>
      <c r="O237" s="20">
        <f t="shared" si="270"/>
        <v>1</v>
      </c>
      <c r="P237" s="20">
        <f t="shared" si="271"/>
        <v>9</v>
      </c>
      <c r="Q237" s="20">
        <f t="shared" si="272"/>
        <v>2014</v>
      </c>
    </row>
    <row r="238" spans="1:17" ht="11.25" customHeight="1">
      <c r="A238" s="45" t="s">
        <v>145</v>
      </c>
      <c r="B238" s="45" t="s">
        <v>81</v>
      </c>
      <c r="C238" s="45" t="s">
        <v>366</v>
      </c>
      <c r="D238" s="45" t="s">
        <v>135</v>
      </c>
      <c r="E238" s="46">
        <v>1</v>
      </c>
      <c r="F238" s="47" t="s">
        <v>141</v>
      </c>
      <c r="G238" s="67">
        <v>41902</v>
      </c>
      <c r="H238" s="67"/>
      <c r="I238" s="48"/>
      <c r="J238" s="48"/>
      <c r="K238" s="48"/>
      <c r="L238" s="46">
        <v>1</v>
      </c>
      <c r="M238" s="48"/>
      <c r="N238" s="64" t="s">
        <v>333</v>
      </c>
      <c r="O238" s="20">
        <f t="shared" si="270"/>
        <v>2</v>
      </c>
      <c r="P238" s="20">
        <f t="shared" si="271"/>
        <v>9</v>
      </c>
      <c r="Q238" s="20">
        <f t="shared" si="272"/>
        <v>2014</v>
      </c>
    </row>
    <row r="239" spans="1:17" ht="11.25" customHeight="1">
      <c r="A239" s="45" t="s">
        <v>145</v>
      </c>
      <c r="B239" s="45" t="s">
        <v>81</v>
      </c>
      <c r="C239" s="45" t="s">
        <v>391</v>
      </c>
      <c r="D239" s="45" t="s">
        <v>135</v>
      </c>
      <c r="E239" s="46">
        <v>1</v>
      </c>
      <c r="F239" s="47" t="s">
        <v>141</v>
      </c>
      <c r="G239" s="67">
        <v>41903</v>
      </c>
      <c r="H239" s="67">
        <v>41904</v>
      </c>
      <c r="I239" s="48"/>
      <c r="J239" s="48"/>
      <c r="K239" s="48"/>
      <c r="L239" s="46">
        <v>1</v>
      </c>
      <c r="M239" s="48"/>
      <c r="N239" s="64" t="s">
        <v>333</v>
      </c>
      <c r="O239" s="20">
        <f t="shared" si="270"/>
        <v>3</v>
      </c>
      <c r="P239" s="20">
        <f t="shared" si="271"/>
        <v>9</v>
      </c>
      <c r="Q239" s="20">
        <f t="shared" si="272"/>
        <v>2014</v>
      </c>
    </row>
    <row r="240" spans="1:17" ht="11.25" customHeight="1">
      <c r="A240" s="45" t="s">
        <v>145</v>
      </c>
      <c r="B240" s="45" t="s">
        <v>72</v>
      </c>
      <c r="C240" s="45" t="s">
        <v>388</v>
      </c>
      <c r="D240" s="45" t="s">
        <v>50</v>
      </c>
      <c r="E240" s="46">
        <v>1</v>
      </c>
      <c r="F240" s="47" t="s">
        <v>141</v>
      </c>
      <c r="G240" s="67">
        <v>41904</v>
      </c>
      <c r="H240" s="67"/>
      <c r="I240" s="48"/>
      <c r="J240" s="48"/>
      <c r="K240" s="48"/>
      <c r="L240" s="46">
        <v>1</v>
      </c>
      <c r="M240" s="48"/>
      <c r="N240" s="64" t="s">
        <v>333</v>
      </c>
      <c r="O240" s="20">
        <f t="shared" si="270"/>
        <v>3</v>
      </c>
      <c r="P240" s="20">
        <f t="shared" si="271"/>
        <v>9</v>
      </c>
      <c r="Q240" s="20">
        <f t="shared" si="272"/>
        <v>2014</v>
      </c>
    </row>
    <row r="241" spans="1:17" ht="11.25" customHeight="1">
      <c r="A241" s="45" t="s">
        <v>145</v>
      </c>
      <c r="B241" s="45" t="s">
        <v>77</v>
      </c>
      <c r="C241" s="45" t="s">
        <v>158</v>
      </c>
      <c r="D241" s="45"/>
      <c r="E241" s="46">
        <v>1</v>
      </c>
      <c r="F241" s="47" t="s">
        <v>141</v>
      </c>
      <c r="G241" s="67">
        <v>42235</v>
      </c>
      <c r="H241" s="67">
        <v>42236</v>
      </c>
      <c r="I241" s="48"/>
      <c r="J241" s="48"/>
      <c r="K241" s="48"/>
      <c r="L241" s="46">
        <v>1</v>
      </c>
      <c r="M241" s="48"/>
      <c r="N241" s="64" t="s">
        <v>333</v>
      </c>
      <c r="O241" s="20">
        <f t="shared" si="270"/>
        <v>2</v>
      </c>
      <c r="P241" s="20">
        <f t="shared" si="271"/>
        <v>8</v>
      </c>
      <c r="Q241" s="20">
        <f t="shared" si="272"/>
        <v>2015</v>
      </c>
    </row>
    <row r="242" spans="1:17" ht="11.25" customHeight="1">
      <c r="A242" s="45" t="s">
        <v>145</v>
      </c>
      <c r="B242" s="45" t="s">
        <v>81</v>
      </c>
      <c r="C242" s="45" t="s">
        <v>291</v>
      </c>
      <c r="D242" s="45" t="s">
        <v>135</v>
      </c>
      <c r="E242" s="46">
        <v>1</v>
      </c>
      <c r="F242" s="47" t="s">
        <v>141</v>
      </c>
      <c r="G242" s="67">
        <v>42241</v>
      </c>
      <c r="H242" s="67"/>
      <c r="I242" s="48"/>
      <c r="J242" s="48"/>
      <c r="K242" s="48"/>
      <c r="L242" s="46">
        <v>1</v>
      </c>
      <c r="M242" s="48"/>
      <c r="N242" s="64" t="s">
        <v>333</v>
      </c>
      <c r="O242" s="20">
        <f t="shared" si="270"/>
        <v>3</v>
      </c>
      <c r="P242" s="20">
        <f t="shared" si="271"/>
        <v>8</v>
      </c>
      <c r="Q242" s="20">
        <f t="shared" si="272"/>
        <v>2015</v>
      </c>
    </row>
    <row r="243" spans="1:17" ht="11.25" customHeight="1">
      <c r="A243" s="45" t="s">
        <v>145</v>
      </c>
      <c r="B243" s="45" t="s">
        <v>81</v>
      </c>
      <c r="C243" s="45" t="s">
        <v>393</v>
      </c>
      <c r="D243" s="45" t="s">
        <v>135</v>
      </c>
      <c r="E243" s="46">
        <v>1</v>
      </c>
      <c r="F243" s="47" t="s">
        <v>157</v>
      </c>
      <c r="G243" s="67">
        <v>42244</v>
      </c>
      <c r="H243" s="67"/>
      <c r="I243" s="48"/>
      <c r="J243" s="48"/>
      <c r="K243" s="48"/>
      <c r="L243" s="46">
        <v>1</v>
      </c>
      <c r="M243" s="48"/>
      <c r="N243" s="64" t="s">
        <v>333</v>
      </c>
      <c r="O243" s="20">
        <f t="shared" si="270"/>
        <v>3</v>
      </c>
      <c r="P243" s="20">
        <f t="shared" si="271"/>
        <v>8</v>
      </c>
      <c r="Q243" s="20">
        <f t="shared" si="272"/>
        <v>2015</v>
      </c>
    </row>
    <row r="244" spans="1:17" ht="11.25" customHeight="1">
      <c r="A244" s="45" t="s">
        <v>145</v>
      </c>
      <c r="B244" s="45" t="s">
        <v>72</v>
      </c>
      <c r="C244" s="45" t="s">
        <v>392</v>
      </c>
      <c r="D244" s="45" t="s">
        <v>50</v>
      </c>
      <c r="E244" s="46">
        <v>1</v>
      </c>
      <c r="F244" s="47" t="s">
        <v>141</v>
      </c>
      <c r="G244" s="67">
        <v>42255</v>
      </c>
      <c r="H244" s="67"/>
      <c r="I244" s="48"/>
      <c r="J244" s="48"/>
      <c r="K244" s="48"/>
      <c r="L244" s="46">
        <v>1</v>
      </c>
      <c r="M244" s="48"/>
      <c r="N244" s="64" t="s">
        <v>333</v>
      </c>
      <c r="O244" s="20">
        <f t="shared" si="270"/>
        <v>1</v>
      </c>
      <c r="P244" s="20">
        <f t="shared" si="271"/>
        <v>9</v>
      </c>
      <c r="Q244" s="20">
        <f t="shared" si="272"/>
        <v>2015</v>
      </c>
    </row>
    <row r="245" spans="1:17" ht="11.25" customHeight="1">
      <c r="A245" s="45" t="s">
        <v>145</v>
      </c>
      <c r="B245" s="45" t="s">
        <v>75</v>
      </c>
      <c r="C245" s="45" t="s">
        <v>266</v>
      </c>
      <c r="D245" s="45"/>
      <c r="E245" s="46">
        <v>1</v>
      </c>
      <c r="F245" s="47" t="s">
        <v>141</v>
      </c>
      <c r="G245" s="67">
        <v>42258</v>
      </c>
      <c r="H245" s="67">
        <v>42263</v>
      </c>
      <c r="I245" s="48"/>
      <c r="J245" s="48"/>
      <c r="K245" s="48"/>
      <c r="L245" s="46">
        <v>1</v>
      </c>
      <c r="M245" s="48"/>
      <c r="N245" s="64" t="s">
        <v>333</v>
      </c>
      <c r="O245" s="20">
        <f t="shared" si="270"/>
        <v>2</v>
      </c>
      <c r="P245" s="20">
        <f t="shared" si="271"/>
        <v>9</v>
      </c>
      <c r="Q245" s="20">
        <f t="shared" si="272"/>
        <v>2015</v>
      </c>
    </row>
    <row r="246" spans="1:17" ht="11.25" customHeight="1">
      <c r="A246" s="45" t="s">
        <v>145</v>
      </c>
      <c r="B246" s="45" t="s">
        <v>81</v>
      </c>
      <c r="C246" s="45" t="s">
        <v>394</v>
      </c>
      <c r="D246" s="45" t="s">
        <v>138</v>
      </c>
      <c r="E246" s="46">
        <v>1</v>
      </c>
      <c r="F246" s="47" t="s">
        <v>141</v>
      </c>
      <c r="G246" s="67">
        <v>42270</v>
      </c>
      <c r="H246" s="67">
        <v>42274</v>
      </c>
      <c r="I246" s="48"/>
      <c r="J246" s="48"/>
      <c r="K246" s="48"/>
      <c r="L246" s="46">
        <v>1</v>
      </c>
      <c r="M246" s="48"/>
      <c r="N246" s="64" t="s">
        <v>333</v>
      </c>
      <c r="O246" s="20">
        <f t="shared" si="270"/>
        <v>3</v>
      </c>
      <c r="P246" s="20">
        <f t="shared" si="271"/>
        <v>9</v>
      </c>
      <c r="Q246" s="20">
        <f t="shared" si="272"/>
        <v>2015</v>
      </c>
    </row>
    <row r="247" spans="1:17" ht="11.25" customHeight="1">
      <c r="A247" s="45" t="s">
        <v>145</v>
      </c>
      <c r="B247" s="45" t="s">
        <v>81</v>
      </c>
      <c r="C247" s="45" t="s">
        <v>395</v>
      </c>
      <c r="D247" s="45" t="s">
        <v>135</v>
      </c>
      <c r="E247" s="46">
        <v>0</v>
      </c>
      <c r="F247" s="47" t="s">
        <v>141</v>
      </c>
      <c r="G247" s="67">
        <v>42277</v>
      </c>
      <c r="H247" s="67">
        <v>42279</v>
      </c>
      <c r="I247" s="48"/>
      <c r="J247" s="48"/>
      <c r="K247" s="48"/>
      <c r="L247" s="46">
        <v>0</v>
      </c>
      <c r="M247" s="48"/>
      <c r="N247" s="64" t="s">
        <v>426</v>
      </c>
      <c r="O247" s="20">
        <f t="shared" si="270"/>
        <v>3</v>
      </c>
      <c r="P247" s="20">
        <f t="shared" si="271"/>
        <v>9</v>
      </c>
      <c r="Q247" s="20">
        <f t="shared" si="272"/>
        <v>2015</v>
      </c>
    </row>
    <row r="248" spans="1:17" ht="11.25" customHeight="1">
      <c r="A248" s="45" t="s">
        <v>145</v>
      </c>
      <c r="B248" s="45" t="s">
        <v>81</v>
      </c>
      <c r="C248" s="45" t="s">
        <v>288</v>
      </c>
      <c r="D248" s="45" t="s">
        <v>135</v>
      </c>
      <c r="E248" s="46">
        <v>1</v>
      </c>
      <c r="F248" s="47" t="s">
        <v>141</v>
      </c>
      <c r="G248" s="67">
        <v>42609</v>
      </c>
      <c r="H248" s="67">
        <v>42610</v>
      </c>
      <c r="I248" s="48"/>
      <c r="J248" s="48"/>
      <c r="K248" s="48"/>
      <c r="L248" s="46">
        <v>1</v>
      </c>
      <c r="M248" s="48"/>
      <c r="N248" s="64" t="s">
        <v>333</v>
      </c>
      <c r="O248" s="20">
        <f t="shared" si="270"/>
        <v>3</v>
      </c>
      <c r="P248" s="20">
        <f t="shared" si="271"/>
        <v>8</v>
      </c>
      <c r="Q248" s="20">
        <f t="shared" si="272"/>
        <v>2016</v>
      </c>
    </row>
    <row r="249" spans="1:17" ht="11.25" customHeight="1">
      <c r="A249" s="45" t="s">
        <v>145</v>
      </c>
      <c r="B249" s="45" t="s">
        <v>81</v>
      </c>
      <c r="C249" s="45" t="s">
        <v>396</v>
      </c>
      <c r="D249" s="45" t="s">
        <v>135</v>
      </c>
      <c r="E249" s="46">
        <v>1</v>
      </c>
      <c r="F249" s="47" t="s">
        <v>141</v>
      </c>
      <c r="G249" s="67">
        <v>42610</v>
      </c>
      <c r="H249" s="67"/>
      <c r="I249" s="48"/>
      <c r="J249" s="48"/>
      <c r="K249" s="48"/>
      <c r="L249" s="46">
        <v>1</v>
      </c>
      <c r="M249" s="48"/>
      <c r="N249" s="64" t="s">
        <v>333</v>
      </c>
      <c r="O249" s="20">
        <f t="shared" si="270"/>
        <v>3</v>
      </c>
      <c r="P249" s="20">
        <f t="shared" si="271"/>
        <v>8</v>
      </c>
      <c r="Q249" s="20">
        <f t="shared" si="272"/>
        <v>2016</v>
      </c>
    </row>
    <row r="250" spans="1:17" ht="11.25" customHeight="1">
      <c r="A250" s="45" t="s">
        <v>145</v>
      </c>
      <c r="B250" s="45" t="s">
        <v>81</v>
      </c>
      <c r="C250" s="45" t="s">
        <v>347</v>
      </c>
      <c r="D250" s="45" t="s">
        <v>135</v>
      </c>
      <c r="E250" s="46">
        <v>1</v>
      </c>
      <c r="F250" s="47" t="s">
        <v>141</v>
      </c>
      <c r="G250" s="67">
        <v>42611</v>
      </c>
      <c r="H250" s="67"/>
      <c r="I250" s="48"/>
      <c r="J250" s="48"/>
      <c r="K250" s="48"/>
      <c r="L250" s="46">
        <v>1</v>
      </c>
      <c r="M250" s="48"/>
      <c r="N250" s="64" t="s">
        <v>333</v>
      </c>
      <c r="O250" s="20">
        <f t="shared" si="270"/>
        <v>3</v>
      </c>
      <c r="P250" s="20">
        <f t="shared" si="271"/>
        <v>8</v>
      </c>
      <c r="Q250" s="20">
        <f t="shared" si="272"/>
        <v>2016</v>
      </c>
    </row>
    <row r="251" spans="1:17" ht="11.25" customHeight="1">
      <c r="A251" s="45" t="s">
        <v>145</v>
      </c>
      <c r="B251" s="45" t="s">
        <v>78</v>
      </c>
      <c r="C251" s="45" t="s">
        <v>397</v>
      </c>
      <c r="D251" s="45" t="s">
        <v>398</v>
      </c>
      <c r="E251" s="46">
        <v>1</v>
      </c>
      <c r="F251" s="47" t="s">
        <v>141</v>
      </c>
      <c r="G251" s="67">
        <v>42617</v>
      </c>
      <c r="H251" s="67"/>
      <c r="I251" s="48"/>
      <c r="J251" s="48"/>
      <c r="K251" s="48"/>
      <c r="L251" s="46">
        <v>1</v>
      </c>
      <c r="M251" s="48"/>
      <c r="N251" s="64" t="s">
        <v>333</v>
      </c>
      <c r="O251" s="20">
        <f t="shared" si="270"/>
        <v>1</v>
      </c>
      <c r="P251" s="20">
        <f t="shared" si="271"/>
        <v>9</v>
      </c>
      <c r="Q251" s="20">
        <f t="shared" si="272"/>
        <v>2016</v>
      </c>
    </row>
    <row r="252" spans="1:17" ht="11.25" customHeight="1">
      <c r="A252" s="45" t="s">
        <v>145</v>
      </c>
      <c r="B252" s="45" t="s">
        <v>81</v>
      </c>
      <c r="C252" s="45" t="s">
        <v>262</v>
      </c>
      <c r="D252" s="45" t="s">
        <v>138</v>
      </c>
      <c r="E252" s="46">
        <v>1</v>
      </c>
      <c r="F252" s="47" t="s">
        <v>141</v>
      </c>
      <c r="G252" s="67">
        <v>42617</v>
      </c>
      <c r="H252" s="67"/>
      <c r="I252" s="48"/>
      <c r="J252" s="48"/>
      <c r="K252" s="48"/>
      <c r="L252" s="46">
        <v>1</v>
      </c>
      <c r="M252" s="48"/>
      <c r="N252" s="64" t="s">
        <v>333</v>
      </c>
      <c r="O252" s="20">
        <f t="shared" si="270"/>
        <v>1</v>
      </c>
      <c r="P252" s="20">
        <f t="shared" si="271"/>
        <v>9</v>
      </c>
      <c r="Q252" s="20">
        <f t="shared" si="272"/>
        <v>2016</v>
      </c>
    </row>
    <row r="253" spans="1:17" ht="11.25" customHeight="1">
      <c r="A253" s="45" t="s">
        <v>145</v>
      </c>
      <c r="B253" s="45" t="s">
        <v>81</v>
      </c>
      <c r="C253" s="45" t="s">
        <v>366</v>
      </c>
      <c r="D253" s="45" t="s">
        <v>135</v>
      </c>
      <c r="E253" s="46">
        <v>1</v>
      </c>
      <c r="F253" s="47" t="s">
        <v>141</v>
      </c>
      <c r="G253" s="67">
        <v>42634</v>
      </c>
      <c r="H253" s="67">
        <v>42638</v>
      </c>
      <c r="I253" s="48"/>
      <c r="J253" s="48"/>
      <c r="K253" s="48"/>
      <c r="L253" s="46">
        <v>1</v>
      </c>
      <c r="M253" s="48"/>
      <c r="N253" s="64" t="s">
        <v>333</v>
      </c>
      <c r="O253" s="20">
        <f t="shared" si="270"/>
        <v>3</v>
      </c>
      <c r="P253" s="20">
        <f t="shared" si="271"/>
        <v>9</v>
      </c>
      <c r="Q253" s="20">
        <f t="shared" si="272"/>
        <v>2016</v>
      </c>
    </row>
    <row r="254" spans="1:17" ht="11.25" customHeight="1">
      <c r="A254" s="45" t="s">
        <v>145</v>
      </c>
      <c r="B254" s="45" t="s">
        <v>81</v>
      </c>
      <c r="C254" s="45" t="s">
        <v>390</v>
      </c>
      <c r="D254" s="45" t="s">
        <v>314</v>
      </c>
      <c r="E254" s="46">
        <v>1</v>
      </c>
      <c r="F254" s="47" t="s">
        <v>141</v>
      </c>
      <c r="G254" s="67">
        <v>42639</v>
      </c>
      <c r="H254" s="67">
        <v>42640</v>
      </c>
      <c r="I254" s="48"/>
      <c r="J254" s="48"/>
      <c r="K254" s="48"/>
      <c r="L254" s="46">
        <v>1</v>
      </c>
      <c r="M254" s="48"/>
      <c r="N254" s="64" t="s">
        <v>333</v>
      </c>
      <c r="O254" s="20">
        <f t="shared" si="270"/>
        <v>3</v>
      </c>
      <c r="P254" s="20">
        <f t="shared" si="271"/>
        <v>9</v>
      </c>
      <c r="Q254" s="20">
        <f t="shared" si="272"/>
        <v>2016</v>
      </c>
    </row>
    <row r="255" spans="1:17" ht="11.25" customHeight="1">
      <c r="A255" s="45" t="s">
        <v>145</v>
      </c>
      <c r="B255" s="45" t="s">
        <v>81</v>
      </c>
      <c r="C255" s="45" t="s">
        <v>399</v>
      </c>
      <c r="D255" s="45" t="s">
        <v>135</v>
      </c>
      <c r="E255" s="46">
        <v>1</v>
      </c>
      <c r="F255" s="47" t="s">
        <v>141</v>
      </c>
      <c r="G255" s="67">
        <v>42641</v>
      </c>
      <c r="H255" s="67"/>
      <c r="I255" s="48"/>
      <c r="J255" s="48"/>
      <c r="K255" s="48"/>
      <c r="L255" s="46">
        <v>1</v>
      </c>
      <c r="M255" s="48"/>
      <c r="N255" s="64" t="s">
        <v>333</v>
      </c>
      <c r="O255" s="20">
        <f t="shared" si="270"/>
        <v>3</v>
      </c>
      <c r="P255" s="20">
        <f t="shared" si="271"/>
        <v>9</v>
      </c>
      <c r="Q255" s="20">
        <f t="shared" si="272"/>
        <v>2016</v>
      </c>
    </row>
    <row r="256" spans="1:17" ht="11.25" customHeight="1">
      <c r="A256" s="45" t="s">
        <v>145</v>
      </c>
      <c r="B256" s="45" t="s">
        <v>81</v>
      </c>
      <c r="C256" s="45" t="s">
        <v>400</v>
      </c>
      <c r="D256" s="45" t="s">
        <v>138</v>
      </c>
      <c r="E256" s="46">
        <v>1</v>
      </c>
      <c r="F256" s="47" t="s">
        <v>141</v>
      </c>
      <c r="G256" s="67">
        <v>42655</v>
      </c>
      <c r="H256" s="67"/>
      <c r="I256" s="48"/>
      <c r="J256" s="48"/>
      <c r="K256" s="48"/>
      <c r="L256" s="46">
        <v>1</v>
      </c>
      <c r="M256" s="48"/>
      <c r="N256" s="64" t="s">
        <v>333</v>
      </c>
      <c r="O256" s="20">
        <f t="shared" si="270"/>
        <v>2</v>
      </c>
      <c r="P256" s="20">
        <f t="shared" si="271"/>
        <v>10</v>
      </c>
      <c r="Q256" s="20">
        <f t="shared" si="272"/>
        <v>2016</v>
      </c>
    </row>
    <row r="257" spans="1:17" ht="11.25" customHeight="1">
      <c r="A257" s="45" t="s">
        <v>145</v>
      </c>
      <c r="B257" s="45" t="s">
        <v>79</v>
      </c>
      <c r="C257" s="45" t="s">
        <v>401</v>
      </c>
      <c r="D257" s="45" t="s">
        <v>402</v>
      </c>
      <c r="E257" s="46">
        <v>1</v>
      </c>
      <c r="F257" s="47" t="s">
        <v>403</v>
      </c>
      <c r="G257" s="67">
        <v>42656</v>
      </c>
      <c r="H257" s="67"/>
      <c r="I257" s="48"/>
      <c r="J257" s="48"/>
      <c r="K257" s="48"/>
      <c r="L257" s="46">
        <v>1</v>
      </c>
      <c r="M257" s="48"/>
      <c r="N257" s="64" t="s">
        <v>333</v>
      </c>
      <c r="O257" s="20">
        <f t="shared" si="270"/>
        <v>2</v>
      </c>
      <c r="P257" s="20">
        <f t="shared" si="271"/>
        <v>10</v>
      </c>
      <c r="Q257" s="20">
        <f t="shared" si="272"/>
        <v>2016</v>
      </c>
    </row>
    <row r="258" spans="1:17" ht="11.25" customHeight="1">
      <c r="A258" s="45" t="s">
        <v>145</v>
      </c>
      <c r="B258" s="45" t="s">
        <v>72</v>
      </c>
      <c r="C258" s="45" t="s">
        <v>404</v>
      </c>
      <c r="D258" s="45" t="s">
        <v>50</v>
      </c>
      <c r="E258" s="46">
        <v>1</v>
      </c>
      <c r="F258" s="47" t="s">
        <v>405</v>
      </c>
      <c r="G258" s="67">
        <v>42973</v>
      </c>
      <c r="H258" s="67">
        <v>42974</v>
      </c>
      <c r="I258" s="48"/>
      <c r="J258" s="48"/>
      <c r="K258" s="48"/>
      <c r="L258" s="46">
        <v>1</v>
      </c>
      <c r="M258" s="48"/>
      <c r="N258" s="64" t="s">
        <v>333</v>
      </c>
      <c r="O258" s="20">
        <f t="shared" ref="O258:O290" si="273">IF(DAY(G258)&lt;=10,1,IF(DAY(G258)&gt;20,3,2))</f>
        <v>3</v>
      </c>
      <c r="P258" s="20">
        <f t="shared" ref="P258:P290" si="274">MONTH(G258)</f>
        <v>8</v>
      </c>
      <c r="Q258" s="20">
        <f t="shared" ref="Q258:Q290" si="275">YEAR(G258)</f>
        <v>2017</v>
      </c>
    </row>
    <row r="259" spans="1:17" ht="11.25" customHeight="1">
      <c r="A259" s="45" t="s">
        <v>145</v>
      </c>
      <c r="B259" s="45" t="s">
        <v>78</v>
      </c>
      <c r="C259" s="45" t="s">
        <v>406</v>
      </c>
      <c r="D259" s="45" t="s">
        <v>255</v>
      </c>
      <c r="E259" s="46">
        <v>1</v>
      </c>
      <c r="F259" s="47" t="s">
        <v>157</v>
      </c>
      <c r="G259" s="67">
        <v>42985</v>
      </c>
      <c r="H259" s="67">
        <v>42989</v>
      </c>
      <c r="I259" s="48"/>
      <c r="J259" s="48"/>
      <c r="K259" s="48"/>
      <c r="L259" s="46">
        <v>1</v>
      </c>
      <c r="M259" s="48"/>
      <c r="N259" s="64" t="s">
        <v>333</v>
      </c>
      <c r="O259" s="20">
        <f t="shared" si="273"/>
        <v>1</v>
      </c>
      <c r="P259" s="20">
        <f t="shared" si="274"/>
        <v>9</v>
      </c>
      <c r="Q259" s="20">
        <f t="shared" si="275"/>
        <v>2017</v>
      </c>
    </row>
    <row r="260" spans="1:17" ht="11.25" customHeight="1">
      <c r="A260" s="45" t="s">
        <v>145</v>
      </c>
      <c r="B260" s="45" t="s">
        <v>81</v>
      </c>
      <c r="C260" s="45" t="s">
        <v>351</v>
      </c>
      <c r="D260" s="45" t="s">
        <v>138</v>
      </c>
      <c r="E260" s="46">
        <v>1</v>
      </c>
      <c r="F260" s="47" t="s">
        <v>405</v>
      </c>
      <c r="G260" s="67">
        <v>42986</v>
      </c>
      <c r="H260" s="67">
        <v>42987</v>
      </c>
      <c r="I260" s="48"/>
      <c r="J260" s="48"/>
      <c r="K260" s="48"/>
      <c r="L260" s="46">
        <v>1</v>
      </c>
      <c r="M260" s="48"/>
      <c r="N260" s="64" t="s">
        <v>333</v>
      </c>
      <c r="O260" s="20">
        <f t="shared" si="273"/>
        <v>1</v>
      </c>
      <c r="P260" s="20">
        <f t="shared" si="274"/>
        <v>9</v>
      </c>
      <c r="Q260" s="20">
        <f t="shared" si="275"/>
        <v>2017</v>
      </c>
    </row>
    <row r="261" spans="1:17" ht="11.25" customHeight="1">
      <c r="A261" s="45" t="s">
        <v>145</v>
      </c>
      <c r="B261" s="45" t="s">
        <v>81</v>
      </c>
      <c r="C261" s="45" t="s">
        <v>324</v>
      </c>
      <c r="D261" s="45" t="s">
        <v>135</v>
      </c>
      <c r="E261" s="46">
        <v>1</v>
      </c>
      <c r="F261" s="47" t="s">
        <v>141</v>
      </c>
      <c r="G261" s="67">
        <v>42987</v>
      </c>
      <c r="H261" s="67"/>
      <c r="I261" s="48"/>
      <c r="J261" s="48"/>
      <c r="K261" s="48"/>
      <c r="L261" s="46">
        <v>1</v>
      </c>
      <c r="M261" s="48"/>
      <c r="N261" s="64" t="s">
        <v>333</v>
      </c>
      <c r="O261" s="20">
        <f t="shared" si="273"/>
        <v>1</v>
      </c>
      <c r="P261" s="20">
        <f t="shared" si="274"/>
        <v>9</v>
      </c>
      <c r="Q261" s="20">
        <f t="shared" si="275"/>
        <v>2017</v>
      </c>
    </row>
    <row r="262" spans="1:17" ht="11.25" customHeight="1">
      <c r="A262" s="45" t="s">
        <v>145</v>
      </c>
      <c r="B262" s="45" t="s">
        <v>81</v>
      </c>
      <c r="C262" s="45" t="s">
        <v>352</v>
      </c>
      <c r="D262" s="45" t="s">
        <v>135</v>
      </c>
      <c r="E262" s="46">
        <v>1</v>
      </c>
      <c r="F262" s="47" t="s">
        <v>407</v>
      </c>
      <c r="G262" s="67">
        <v>42990</v>
      </c>
      <c r="H262" s="67">
        <v>42991</v>
      </c>
      <c r="I262" s="48"/>
      <c r="J262" s="48"/>
      <c r="K262" s="48"/>
      <c r="L262" s="46">
        <v>1</v>
      </c>
      <c r="M262" s="48"/>
      <c r="N262" s="64" t="s">
        <v>333</v>
      </c>
      <c r="O262" s="20">
        <f t="shared" si="273"/>
        <v>2</v>
      </c>
      <c r="P262" s="20">
        <f t="shared" si="274"/>
        <v>9</v>
      </c>
      <c r="Q262" s="20">
        <f t="shared" si="275"/>
        <v>2017</v>
      </c>
    </row>
    <row r="263" spans="1:17" ht="11.25" customHeight="1">
      <c r="A263" s="45" t="s">
        <v>145</v>
      </c>
      <c r="B263" s="45" t="s">
        <v>81</v>
      </c>
      <c r="C263" s="45" t="s">
        <v>408</v>
      </c>
      <c r="D263" s="45" t="s">
        <v>135</v>
      </c>
      <c r="E263" s="46">
        <v>1</v>
      </c>
      <c r="F263" s="47" t="s">
        <v>407</v>
      </c>
      <c r="G263" s="67">
        <v>42994</v>
      </c>
      <c r="H263" s="67"/>
      <c r="I263" s="48"/>
      <c r="J263" s="48"/>
      <c r="K263" s="48"/>
      <c r="L263" s="46">
        <v>1</v>
      </c>
      <c r="M263" s="48"/>
      <c r="N263" s="64" t="s">
        <v>333</v>
      </c>
      <c r="O263" s="20">
        <f t="shared" si="273"/>
        <v>2</v>
      </c>
      <c r="P263" s="20">
        <f t="shared" si="274"/>
        <v>9</v>
      </c>
      <c r="Q263" s="20">
        <f t="shared" si="275"/>
        <v>2017</v>
      </c>
    </row>
    <row r="264" spans="1:17" ht="11.25" customHeight="1">
      <c r="A264" s="45" t="s">
        <v>145</v>
      </c>
      <c r="B264" s="45" t="s">
        <v>74</v>
      </c>
      <c r="C264" s="45" t="s">
        <v>51</v>
      </c>
      <c r="D264" s="45"/>
      <c r="E264" s="46">
        <v>1</v>
      </c>
      <c r="F264" s="47" t="s">
        <v>157</v>
      </c>
      <c r="G264" s="67">
        <v>43003</v>
      </c>
      <c r="H264" s="67">
        <v>43005</v>
      </c>
      <c r="I264" s="48"/>
      <c r="J264" s="48"/>
      <c r="K264" s="48"/>
      <c r="L264" s="46">
        <v>1</v>
      </c>
      <c r="M264" s="48"/>
      <c r="N264" s="64" t="s">
        <v>333</v>
      </c>
      <c r="O264" s="20">
        <f t="shared" si="273"/>
        <v>3</v>
      </c>
      <c r="P264" s="20">
        <f t="shared" si="274"/>
        <v>9</v>
      </c>
      <c r="Q264" s="20">
        <f t="shared" si="275"/>
        <v>2017</v>
      </c>
    </row>
    <row r="265" spans="1:17" ht="11.25" customHeight="1">
      <c r="A265" s="45" t="s">
        <v>145</v>
      </c>
      <c r="B265" s="45" t="s">
        <v>81</v>
      </c>
      <c r="C265" s="45" t="s">
        <v>409</v>
      </c>
      <c r="D265" s="45" t="s">
        <v>138</v>
      </c>
      <c r="E265" s="46">
        <v>1</v>
      </c>
      <c r="F265" s="47" t="s">
        <v>407</v>
      </c>
      <c r="G265" s="67">
        <v>43326</v>
      </c>
      <c r="H265" s="67"/>
      <c r="I265" s="48"/>
      <c r="J265" s="48"/>
      <c r="K265" s="48"/>
      <c r="L265" s="46">
        <v>1</v>
      </c>
      <c r="M265" s="48"/>
      <c r="N265" s="64" t="s">
        <v>333</v>
      </c>
      <c r="O265" s="20">
        <f t="shared" si="273"/>
        <v>2</v>
      </c>
      <c r="P265" s="20">
        <f t="shared" si="274"/>
        <v>8</v>
      </c>
      <c r="Q265" s="20">
        <f t="shared" si="275"/>
        <v>2018</v>
      </c>
    </row>
    <row r="266" spans="1:17" ht="11.25" customHeight="1">
      <c r="A266" s="45" t="s">
        <v>145</v>
      </c>
      <c r="B266" s="45" t="s">
        <v>72</v>
      </c>
      <c r="C266" s="45" t="s">
        <v>379</v>
      </c>
      <c r="D266" s="45" t="s">
        <v>50</v>
      </c>
      <c r="E266" s="46">
        <v>1</v>
      </c>
      <c r="F266" s="47" t="s">
        <v>407</v>
      </c>
      <c r="G266" s="67">
        <v>43328</v>
      </c>
      <c r="H266" s="67"/>
      <c r="I266" s="48"/>
      <c r="J266" s="48"/>
      <c r="K266" s="48"/>
      <c r="L266" s="46">
        <v>1</v>
      </c>
      <c r="M266" s="48"/>
      <c r="N266" s="64" t="s">
        <v>333</v>
      </c>
      <c r="O266" s="20">
        <f t="shared" si="273"/>
        <v>2</v>
      </c>
      <c r="P266" s="20">
        <f t="shared" si="274"/>
        <v>8</v>
      </c>
      <c r="Q266" s="20">
        <f t="shared" si="275"/>
        <v>2018</v>
      </c>
    </row>
    <row r="267" spans="1:17" ht="11.25" customHeight="1">
      <c r="A267" s="45" t="s">
        <v>145</v>
      </c>
      <c r="B267" s="45" t="s">
        <v>81</v>
      </c>
      <c r="C267" s="45" t="s">
        <v>410</v>
      </c>
      <c r="D267" s="45" t="s">
        <v>135</v>
      </c>
      <c r="E267" s="46">
        <v>1</v>
      </c>
      <c r="F267" s="47" t="s">
        <v>405</v>
      </c>
      <c r="G267" s="67">
        <v>43339</v>
      </c>
      <c r="H267" s="67"/>
      <c r="I267" s="48"/>
      <c r="J267" s="48"/>
      <c r="K267" s="48"/>
      <c r="L267" s="46">
        <v>1</v>
      </c>
      <c r="M267" s="48"/>
      <c r="N267" s="64" t="s">
        <v>333</v>
      </c>
      <c r="O267" s="20">
        <f t="shared" si="273"/>
        <v>3</v>
      </c>
      <c r="P267" s="20">
        <f t="shared" si="274"/>
        <v>8</v>
      </c>
      <c r="Q267" s="20">
        <f t="shared" si="275"/>
        <v>2018</v>
      </c>
    </row>
    <row r="268" spans="1:17" ht="11.25" customHeight="1">
      <c r="A268" s="45" t="s">
        <v>145</v>
      </c>
      <c r="B268" s="45" t="s">
        <v>81</v>
      </c>
      <c r="C268" s="45" t="s">
        <v>411</v>
      </c>
      <c r="D268" s="45" t="s">
        <v>135</v>
      </c>
      <c r="E268" s="46">
        <v>1</v>
      </c>
      <c r="F268" s="47" t="s">
        <v>141</v>
      </c>
      <c r="G268" s="67">
        <v>43343</v>
      </c>
      <c r="H268" s="67">
        <v>43346</v>
      </c>
      <c r="I268" s="48"/>
      <c r="J268" s="48"/>
      <c r="K268" s="48"/>
      <c r="L268" s="46">
        <v>1</v>
      </c>
      <c r="M268" s="48"/>
      <c r="N268" s="64" t="s">
        <v>333</v>
      </c>
      <c r="O268" s="20">
        <f t="shared" si="273"/>
        <v>3</v>
      </c>
      <c r="P268" s="20">
        <f t="shared" si="274"/>
        <v>8</v>
      </c>
      <c r="Q268" s="20">
        <f t="shared" si="275"/>
        <v>2018</v>
      </c>
    </row>
    <row r="269" spans="1:17" ht="11.25" customHeight="1">
      <c r="A269" s="45" t="s">
        <v>145</v>
      </c>
      <c r="B269" s="45" t="s">
        <v>81</v>
      </c>
      <c r="C269" s="45" t="s">
        <v>412</v>
      </c>
      <c r="D269" s="45" t="s">
        <v>137</v>
      </c>
      <c r="E269" s="46">
        <v>1</v>
      </c>
      <c r="F269" s="47" t="s">
        <v>141</v>
      </c>
      <c r="G269" s="67">
        <v>43346</v>
      </c>
      <c r="H269" s="67"/>
      <c r="I269" s="48"/>
      <c r="J269" s="48"/>
      <c r="K269" s="48"/>
      <c r="L269" s="46">
        <v>1</v>
      </c>
      <c r="M269" s="48"/>
      <c r="N269" s="64" t="s">
        <v>333</v>
      </c>
      <c r="O269" s="20">
        <f t="shared" si="273"/>
        <v>1</v>
      </c>
      <c r="P269" s="20">
        <f t="shared" si="274"/>
        <v>9</v>
      </c>
      <c r="Q269" s="20">
        <f t="shared" si="275"/>
        <v>2018</v>
      </c>
    </row>
    <row r="270" spans="1:17" ht="11.25" customHeight="1">
      <c r="A270" s="45" t="s">
        <v>145</v>
      </c>
      <c r="B270" s="45" t="s">
        <v>72</v>
      </c>
      <c r="C270" s="45" t="s">
        <v>413</v>
      </c>
      <c r="D270" s="45" t="s">
        <v>50</v>
      </c>
      <c r="E270" s="46">
        <v>1</v>
      </c>
      <c r="F270" s="47" t="s">
        <v>405</v>
      </c>
      <c r="G270" s="67">
        <v>43348</v>
      </c>
      <c r="H270" s="67"/>
      <c r="I270" s="48"/>
      <c r="J270" s="48"/>
      <c r="K270" s="48"/>
      <c r="L270" s="46">
        <v>1</v>
      </c>
      <c r="M270" s="48"/>
      <c r="N270" s="64" t="s">
        <v>333</v>
      </c>
      <c r="O270" s="20">
        <f t="shared" si="273"/>
        <v>1</v>
      </c>
      <c r="P270" s="20">
        <f t="shared" si="274"/>
        <v>9</v>
      </c>
      <c r="Q270" s="20">
        <f t="shared" si="275"/>
        <v>2018</v>
      </c>
    </row>
    <row r="271" spans="1:17" ht="11.25" customHeight="1">
      <c r="A271" s="45" t="s">
        <v>145</v>
      </c>
      <c r="B271" s="45" t="s">
        <v>72</v>
      </c>
      <c r="C271" s="45" t="s">
        <v>414</v>
      </c>
      <c r="D271" s="45" t="s">
        <v>50</v>
      </c>
      <c r="E271" s="46">
        <v>1</v>
      </c>
      <c r="F271" s="47" t="s">
        <v>141</v>
      </c>
      <c r="G271" s="67">
        <v>43349</v>
      </c>
      <c r="H271" s="67">
        <v>43350</v>
      </c>
      <c r="I271" s="48"/>
      <c r="J271" s="48"/>
      <c r="K271" s="48"/>
      <c r="L271" s="46">
        <v>1</v>
      </c>
      <c r="M271" s="48"/>
      <c r="N271" s="64" t="s">
        <v>333</v>
      </c>
      <c r="O271" s="20">
        <f t="shared" si="273"/>
        <v>1</v>
      </c>
      <c r="P271" s="20">
        <f t="shared" si="274"/>
        <v>9</v>
      </c>
      <c r="Q271" s="20">
        <f t="shared" si="275"/>
        <v>2018</v>
      </c>
    </row>
    <row r="272" spans="1:17" ht="11.25" customHeight="1">
      <c r="A272" s="45" t="s">
        <v>145</v>
      </c>
      <c r="B272" s="45" t="s">
        <v>72</v>
      </c>
      <c r="C272" s="45" t="s">
        <v>415</v>
      </c>
      <c r="D272" s="45" t="s">
        <v>50</v>
      </c>
      <c r="E272" s="46">
        <v>1</v>
      </c>
      <c r="F272" s="47" t="s">
        <v>141</v>
      </c>
      <c r="G272" s="67">
        <v>43349</v>
      </c>
      <c r="H272" s="67">
        <v>43352</v>
      </c>
      <c r="I272" s="48"/>
      <c r="J272" s="48"/>
      <c r="K272" s="48"/>
      <c r="L272" s="46">
        <v>1</v>
      </c>
      <c r="M272" s="48"/>
      <c r="N272" s="64" t="s">
        <v>333</v>
      </c>
      <c r="O272" s="20">
        <f t="shared" si="273"/>
        <v>1</v>
      </c>
      <c r="P272" s="20">
        <f t="shared" si="274"/>
        <v>9</v>
      </c>
      <c r="Q272" s="20">
        <f t="shared" si="275"/>
        <v>2018</v>
      </c>
    </row>
    <row r="273" spans="1:17" ht="11.25" customHeight="1">
      <c r="A273" s="45" t="s">
        <v>145</v>
      </c>
      <c r="B273" s="45" t="s">
        <v>72</v>
      </c>
      <c r="C273" s="22" t="s">
        <v>416</v>
      </c>
      <c r="D273" s="22" t="s">
        <v>50</v>
      </c>
      <c r="E273" s="46">
        <v>1</v>
      </c>
      <c r="F273" s="25" t="s">
        <v>141</v>
      </c>
      <c r="G273" s="67">
        <v>43350</v>
      </c>
      <c r="H273" s="67">
        <v>43361</v>
      </c>
      <c r="I273" s="48"/>
      <c r="J273" s="48"/>
      <c r="K273" s="48"/>
      <c r="L273" s="46">
        <v>1</v>
      </c>
      <c r="M273" s="48"/>
      <c r="N273" s="64" t="s">
        <v>333</v>
      </c>
      <c r="O273" s="20">
        <f t="shared" si="273"/>
        <v>1</v>
      </c>
      <c r="P273" s="20">
        <f t="shared" si="274"/>
        <v>9</v>
      </c>
      <c r="Q273" s="20">
        <f t="shared" si="275"/>
        <v>2018</v>
      </c>
    </row>
    <row r="274" spans="1:17" ht="11.25" customHeight="1">
      <c r="A274" s="45" t="s">
        <v>145</v>
      </c>
      <c r="B274" s="45" t="s">
        <v>78</v>
      </c>
      <c r="C274" s="22" t="s">
        <v>417</v>
      </c>
      <c r="D274" s="22" t="s">
        <v>255</v>
      </c>
      <c r="E274" s="46">
        <v>1</v>
      </c>
      <c r="F274" s="25" t="s">
        <v>141</v>
      </c>
      <c r="G274" s="67">
        <v>43350</v>
      </c>
      <c r="H274" s="67"/>
      <c r="I274" s="48"/>
      <c r="J274" s="48"/>
      <c r="K274" s="48"/>
      <c r="L274" s="46">
        <v>1</v>
      </c>
      <c r="M274" s="48"/>
      <c r="N274" s="64" t="s">
        <v>333</v>
      </c>
      <c r="O274" s="20">
        <f t="shared" si="273"/>
        <v>1</v>
      </c>
      <c r="P274" s="20">
        <f t="shared" si="274"/>
        <v>9</v>
      </c>
      <c r="Q274" s="20">
        <f t="shared" si="275"/>
        <v>2018</v>
      </c>
    </row>
    <row r="275" spans="1:17" ht="11.25" customHeight="1">
      <c r="A275" s="45" t="s">
        <v>145</v>
      </c>
      <c r="B275" s="45" t="s">
        <v>81</v>
      </c>
      <c r="C275" s="22" t="s">
        <v>418</v>
      </c>
      <c r="D275" s="22" t="s">
        <v>135</v>
      </c>
      <c r="E275" s="46">
        <v>1</v>
      </c>
      <c r="F275" s="25" t="s">
        <v>407</v>
      </c>
      <c r="G275" s="67">
        <v>43355</v>
      </c>
      <c r="H275" s="67">
        <v>43356</v>
      </c>
      <c r="I275" s="48"/>
      <c r="J275" s="48"/>
      <c r="K275" s="48"/>
      <c r="L275" s="46">
        <v>1</v>
      </c>
      <c r="M275" s="48"/>
      <c r="N275" s="64" t="s">
        <v>333</v>
      </c>
      <c r="O275" s="20">
        <f t="shared" si="273"/>
        <v>2</v>
      </c>
      <c r="P275" s="20">
        <f t="shared" si="274"/>
        <v>9</v>
      </c>
      <c r="Q275" s="20">
        <f t="shared" si="275"/>
        <v>2018</v>
      </c>
    </row>
    <row r="276" spans="1:17" ht="11.25" customHeight="1">
      <c r="A276" s="45" t="s">
        <v>145</v>
      </c>
      <c r="B276" s="45" t="s">
        <v>81</v>
      </c>
      <c r="C276" s="45" t="s">
        <v>419</v>
      </c>
      <c r="D276" s="45" t="s">
        <v>314</v>
      </c>
      <c r="E276" s="46">
        <v>1</v>
      </c>
      <c r="F276" s="47" t="s">
        <v>405</v>
      </c>
      <c r="G276" s="67">
        <v>43658</v>
      </c>
      <c r="H276" s="67"/>
      <c r="I276" s="48"/>
      <c r="J276" s="48"/>
      <c r="K276" s="48"/>
      <c r="L276" s="46">
        <v>1</v>
      </c>
      <c r="M276" s="48"/>
      <c r="N276" s="64" t="s">
        <v>420</v>
      </c>
      <c r="O276" s="20">
        <f t="shared" si="273"/>
        <v>2</v>
      </c>
      <c r="P276" s="20">
        <f t="shared" si="274"/>
        <v>7</v>
      </c>
      <c r="Q276" s="20">
        <f t="shared" si="275"/>
        <v>2019</v>
      </c>
    </row>
    <row r="277" spans="1:17" ht="12" customHeight="1">
      <c r="A277" s="45" t="s">
        <v>145</v>
      </c>
      <c r="B277" s="45" t="s">
        <v>72</v>
      </c>
      <c r="C277" s="45" t="s">
        <v>406</v>
      </c>
      <c r="D277" s="45" t="s">
        <v>50</v>
      </c>
      <c r="E277" s="46">
        <v>0</v>
      </c>
      <c r="F277" s="47" t="s">
        <v>405</v>
      </c>
      <c r="G277" s="67">
        <v>43659</v>
      </c>
      <c r="H277" s="67">
        <v>43662</v>
      </c>
      <c r="I277" s="48"/>
      <c r="J277" s="48"/>
      <c r="K277" s="48"/>
      <c r="L277" s="46">
        <v>0</v>
      </c>
      <c r="M277" s="48"/>
      <c r="N277" s="64" t="s">
        <v>427</v>
      </c>
      <c r="O277" s="20">
        <f t="shared" si="273"/>
        <v>2</v>
      </c>
      <c r="P277" s="20">
        <f t="shared" si="274"/>
        <v>7</v>
      </c>
      <c r="Q277" s="20">
        <f t="shared" si="275"/>
        <v>2019</v>
      </c>
    </row>
    <row r="278" spans="1:17" ht="11.25" customHeight="1">
      <c r="A278" s="45" t="s">
        <v>145</v>
      </c>
      <c r="B278" s="45" t="s">
        <v>74</v>
      </c>
      <c r="C278" s="45" t="s">
        <v>51</v>
      </c>
      <c r="D278" s="45"/>
      <c r="E278" s="46">
        <v>1</v>
      </c>
      <c r="F278" s="47" t="s">
        <v>157</v>
      </c>
      <c r="G278" s="67">
        <v>43730</v>
      </c>
      <c r="H278" s="67">
        <v>43731</v>
      </c>
      <c r="I278" s="48"/>
      <c r="J278" s="48"/>
      <c r="K278" s="48"/>
      <c r="L278" s="46">
        <v>1</v>
      </c>
      <c r="M278" s="48"/>
      <c r="N278" s="64" t="s">
        <v>420</v>
      </c>
      <c r="O278" s="20">
        <f t="shared" ref="O278" si="276">IF(DAY(G278)&lt;=10,1,IF(DAY(G278)&gt;20,3,2))</f>
        <v>3</v>
      </c>
      <c r="P278" s="20">
        <f t="shared" ref="P278" si="277">MONTH(G278)</f>
        <v>9</v>
      </c>
      <c r="Q278" s="20">
        <f t="shared" ref="Q278" si="278">YEAR(G278)</f>
        <v>2019</v>
      </c>
    </row>
    <row r="279" spans="1:17" ht="11.25" customHeight="1">
      <c r="A279" s="45" t="s">
        <v>145</v>
      </c>
      <c r="B279" s="45" t="s">
        <v>72</v>
      </c>
      <c r="C279" s="45" t="s">
        <v>431</v>
      </c>
      <c r="D279" s="45" t="s">
        <v>50</v>
      </c>
      <c r="E279" s="46">
        <v>1</v>
      </c>
      <c r="F279" s="47" t="s">
        <v>432</v>
      </c>
      <c r="G279" s="67">
        <v>44074</v>
      </c>
      <c r="H279" s="67">
        <v>44081</v>
      </c>
      <c r="I279" s="48"/>
      <c r="J279" s="48"/>
      <c r="K279" s="48"/>
      <c r="L279" s="46">
        <v>1</v>
      </c>
      <c r="M279" s="48"/>
      <c r="N279" s="64" t="s">
        <v>430</v>
      </c>
      <c r="O279" s="20">
        <f t="shared" ref="O279:O289" si="279">IF(DAY(G279)&lt;=10,1,IF(DAY(G279)&gt;20,3,2))</f>
        <v>3</v>
      </c>
      <c r="P279" s="20">
        <f t="shared" ref="P279:P289" si="280">MONTH(G279)</f>
        <v>8</v>
      </c>
      <c r="Q279" s="20">
        <f t="shared" ref="Q279:Q289" si="281">YEAR(G279)</f>
        <v>2020</v>
      </c>
    </row>
    <row r="280" spans="1:17" ht="11.25" customHeight="1">
      <c r="A280" s="45" t="s">
        <v>145</v>
      </c>
      <c r="B280" s="45" t="s">
        <v>72</v>
      </c>
      <c r="C280" s="45" t="s">
        <v>433</v>
      </c>
      <c r="D280" s="45" t="s">
        <v>50</v>
      </c>
      <c r="E280" s="46">
        <v>1</v>
      </c>
      <c r="F280" s="47" t="s">
        <v>141</v>
      </c>
      <c r="G280" s="67">
        <v>44075</v>
      </c>
      <c r="H280" s="67">
        <v>44078</v>
      </c>
      <c r="I280" s="48"/>
      <c r="J280" s="48"/>
      <c r="K280" s="48"/>
      <c r="L280" s="46">
        <v>1</v>
      </c>
      <c r="M280" s="48"/>
      <c r="N280" s="64" t="s">
        <v>430</v>
      </c>
      <c r="O280" s="20">
        <f t="shared" si="279"/>
        <v>1</v>
      </c>
      <c r="P280" s="20">
        <f t="shared" si="280"/>
        <v>9</v>
      </c>
      <c r="Q280" s="20">
        <f t="shared" si="281"/>
        <v>2020</v>
      </c>
    </row>
    <row r="281" spans="1:17" ht="11.25" customHeight="1">
      <c r="A281" s="45" t="s">
        <v>145</v>
      </c>
      <c r="B281" s="45" t="s">
        <v>73</v>
      </c>
      <c r="C281" s="45" t="s">
        <v>434</v>
      </c>
      <c r="D281" s="45" t="s">
        <v>435</v>
      </c>
      <c r="E281" s="46">
        <v>1</v>
      </c>
      <c r="F281" s="47" t="s">
        <v>157</v>
      </c>
      <c r="G281" s="67">
        <v>44110</v>
      </c>
      <c r="H281" s="67">
        <v>44112</v>
      </c>
      <c r="I281" s="48"/>
      <c r="J281" s="48"/>
      <c r="K281" s="48"/>
      <c r="L281" s="46">
        <v>1</v>
      </c>
      <c r="M281" s="48"/>
      <c r="N281" s="64" t="s">
        <v>430</v>
      </c>
      <c r="O281" s="20">
        <f t="shared" si="279"/>
        <v>1</v>
      </c>
      <c r="P281" s="20">
        <f t="shared" si="280"/>
        <v>10</v>
      </c>
      <c r="Q281" s="20">
        <f t="shared" si="281"/>
        <v>2020</v>
      </c>
    </row>
    <row r="282" spans="1:17" ht="11.25" customHeight="1">
      <c r="A282" s="45" t="s">
        <v>145</v>
      </c>
      <c r="B282" s="45" t="s">
        <v>81</v>
      </c>
      <c r="C282" s="45" t="s">
        <v>367</v>
      </c>
      <c r="D282" s="45" t="s">
        <v>314</v>
      </c>
      <c r="E282" s="46">
        <v>1</v>
      </c>
      <c r="F282" s="47"/>
      <c r="G282" s="67">
        <v>44066</v>
      </c>
      <c r="H282" s="67"/>
      <c r="I282" s="48"/>
      <c r="J282" s="48"/>
      <c r="K282" s="48"/>
      <c r="L282" s="46">
        <v>1</v>
      </c>
      <c r="M282" s="48"/>
      <c r="N282" s="64" t="s">
        <v>430</v>
      </c>
      <c r="O282" s="20">
        <f t="shared" si="279"/>
        <v>3</v>
      </c>
      <c r="P282" s="20">
        <f t="shared" si="280"/>
        <v>8</v>
      </c>
      <c r="Q282" s="20">
        <f t="shared" si="281"/>
        <v>2020</v>
      </c>
    </row>
    <row r="283" spans="1:17" ht="11.25" customHeight="1">
      <c r="A283" s="45" t="s">
        <v>145</v>
      </c>
      <c r="B283" s="45" t="s">
        <v>81</v>
      </c>
      <c r="C283" s="45" t="s">
        <v>436</v>
      </c>
      <c r="D283" s="45" t="s">
        <v>135</v>
      </c>
      <c r="E283" s="46">
        <v>1</v>
      </c>
      <c r="F283" s="47" t="s">
        <v>141</v>
      </c>
      <c r="G283" s="67">
        <v>44073</v>
      </c>
      <c r="H283" s="67"/>
      <c r="I283" s="48"/>
      <c r="J283" s="48"/>
      <c r="K283" s="48"/>
      <c r="L283" s="46">
        <v>1</v>
      </c>
      <c r="M283" s="48"/>
      <c r="N283" s="64" t="s">
        <v>430</v>
      </c>
      <c r="O283" s="20">
        <f t="shared" si="279"/>
        <v>3</v>
      </c>
      <c r="P283" s="20">
        <f t="shared" si="280"/>
        <v>8</v>
      </c>
      <c r="Q283" s="20">
        <f t="shared" si="281"/>
        <v>2020</v>
      </c>
    </row>
    <row r="284" spans="1:17" ht="11.25" customHeight="1">
      <c r="A284" s="45" t="s">
        <v>145</v>
      </c>
      <c r="B284" s="45" t="s">
        <v>81</v>
      </c>
      <c r="C284" s="45" t="s">
        <v>437</v>
      </c>
      <c r="D284" s="45" t="s">
        <v>137</v>
      </c>
      <c r="E284" s="46">
        <v>1</v>
      </c>
      <c r="F284" s="47"/>
      <c r="G284" s="67">
        <v>44075</v>
      </c>
      <c r="H284" s="67">
        <v>44077</v>
      </c>
      <c r="I284" s="48"/>
      <c r="J284" s="48"/>
      <c r="K284" s="48"/>
      <c r="L284" s="46">
        <v>1</v>
      </c>
      <c r="M284" s="48"/>
      <c r="N284" s="64" t="s">
        <v>430</v>
      </c>
      <c r="O284" s="20">
        <f t="shared" si="279"/>
        <v>1</v>
      </c>
      <c r="P284" s="20">
        <f t="shared" si="280"/>
        <v>9</v>
      </c>
      <c r="Q284" s="20">
        <f t="shared" si="281"/>
        <v>2020</v>
      </c>
    </row>
    <row r="285" spans="1:17" ht="11.25" customHeight="1">
      <c r="A285" s="45" t="s">
        <v>145</v>
      </c>
      <c r="B285" s="45" t="s">
        <v>81</v>
      </c>
      <c r="C285" s="45" t="s">
        <v>224</v>
      </c>
      <c r="D285" s="45" t="s">
        <v>138</v>
      </c>
      <c r="E285" s="46">
        <v>1</v>
      </c>
      <c r="F285" s="47"/>
      <c r="G285" s="67">
        <v>44075</v>
      </c>
      <c r="H285" s="67">
        <v>44076</v>
      </c>
      <c r="I285" s="48"/>
      <c r="J285" s="48"/>
      <c r="K285" s="48"/>
      <c r="L285" s="46">
        <v>1</v>
      </c>
      <c r="M285" s="48"/>
      <c r="N285" s="64" t="s">
        <v>430</v>
      </c>
      <c r="O285" s="20">
        <f t="shared" si="279"/>
        <v>1</v>
      </c>
      <c r="P285" s="20">
        <f t="shared" si="280"/>
        <v>9</v>
      </c>
      <c r="Q285" s="20">
        <f t="shared" si="281"/>
        <v>2020</v>
      </c>
    </row>
    <row r="286" spans="1:17" ht="11.25" customHeight="1">
      <c r="A286" s="45" t="s">
        <v>145</v>
      </c>
      <c r="B286" s="45" t="s">
        <v>81</v>
      </c>
      <c r="C286" s="45" t="s">
        <v>383</v>
      </c>
      <c r="D286" s="45" t="s">
        <v>135</v>
      </c>
      <c r="E286" s="46">
        <v>1</v>
      </c>
      <c r="F286" s="47" t="s">
        <v>141</v>
      </c>
      <c r="G286" s="67">
        <v>44077</v>
      </c>
      <c r="H286" s="67">
        <v>44078</v>
      </c>
      <c r="I286" s="48"/>
      <c r="J286" s="48"/>
      <c r="K286" s="48"/>
      <c r="L286" s="46">
        <v>1</v>
      </c>
      <c r="M286" s="48"/>
      <c r="N286" s="64" t="s">
        <v>430</v>
      </c>
      <c r="O286" s="20">
        <f t="shared" si="279"/>
        <v>1</v>
      </c>
      <c r="P286" s="20">
        <f t="shared" si="280"/>
        <v>9</v>
      </c>
      <c r="Q286" s="20">
        <f t="shared" si="281"/>
        <v>2020</v>
      </c>
    </row>
    <row r="287" spans="1:17" ht="11.25" customHeight="1">
      <c r="A287" s="45" t="s">
        <v>145</v>
      </c>
      <c r="B287" s="45" t="s">
        <v>81</v>
      </c>
      <c r="C287" s="45" t="s">
        <v>357</v>
      </c>
      <c r="D287" s="45" t="s">
        <v>137</v>
      </c>
      <c r="E287" s="46">
        <v>1</v>
      </c>
      <c r="F287" s="47"/>
      <c r="G287" s="67">
        <v>44077</v>
      </c>
      <c r="H287" s="67"/>
      <c r="I287" s="48"/>
      <c r="J287" s="48"/>
      <c r="K287" s="48"/>
      <c r="L287" s="46">
        <v>1</v>
      </c>
      <c r="M287" s="48"/>
      <c r="N287" s="64" t="s">
        <v>430</v>
      </c>
      <c r="O287" s="20">
        <f t="shared" si="279"/>
        <v>1</v>
      </c>
      <c r="P287" s="20">
        <f t="shared" si="280"/>
        <v>9</v>
      </c>
      <c r="Q287" s="20">
        <f t="shared" si="281"/>
        <v>2020</v>
      </c>
    </row>
    <row r="288" spans="1:17" ht="11.25" customHeight="1">
      <c r="A288" s="45" t="s">
        <v>145</v>
      </c>
      <c r="B288" s="45" t="s">
        <v>81</v>
      </c>
      <c r="C288" s="45" t="s">
        <v>224</v>
      </c>
      <c r="D288" s="45" t="s">
        <v>138</v>
      </c>
      <c r="E288" s="46">
        <v>1</v>
      </c>
      <c r="F288" s="47"/>
      <c r="G288" s="67">
        <v>44091</v>
      </c>
      <c r="H288" s="67">
        <v>44092</v>
      </c>
      <c r="I288" s="48"/>
      <c r="J288" s="48"/>
      <c r="K288" s="48"/>
      <c r="L288" s="46">
        <v>1</v>
      </c>
      <c r="M288" s="48"/>
      <c r="N288" s="64" t="s">
        <v>430</v>
      </c>
      <c r="O288" s="20">
        <f t="shared" si="279"/>
        <v>2</v>
      </c>
      <c r="P288" s="20">
        <f t="shared" si="280"/>
        <v>9</v>
      </c>
      <c r="Q288" s="20">
        <f t="shared" si="281"/>
        <v>2020</v>
      </c>
    </row>
    <row r="289" spans="1:17" ht="11.25" customHeight="1">
      <c r="A289" s="45" t="s">
        <v>145</v>
      </c>
      <c r="B289" s="45" t="s">
        <v>81</v>
      </c>
      <c r="C289" s="45" t="s">
        <v>438</v>
      </c>
      <c r="D289" s="45" t="s">
        <v>137</v>
      </c>
      <c r="E289" s="46">
        <v>1</v>
      </c>
      <c r="F289" s="47"/>
      <c r="G289" s="67">
        <v>44103</v>
      </c>
      <c r="H289" s="67">
        <v>44108</v>
      </c>
      <c r="I289" s="48"/>
      <c r="J289" s="48"/>
      <c r="K289" s="48"/>
      <c r="L289" s="46">
        <v>1</v>
      </c>
      <c r="M289" s="48"/>
      <c r="N289" s="64" t="s">
        <v>430</v>
      </c>
      <c r="O289" s="20">
        <f t="shared" si="279"/>
        <v>3</v>
      </c>
      <c r="P289" s="20">
        <f t="shared" si="280"/>
        <v>9</v>
      </c>
      <c r="Q289" s="20">
        <f t="shared" si="281"/>
        <v>2020</v>
      </c>
    </row>
    <row r="290" spans="1:17" ht="11.25" customHeight="1">
      <c r="A290" s="45" t="s">
        <v>145</v>
      </c>
      <c r="B290" s="45" t="s">
        <v>81</v>
      </c>
      <c r="C290" s="45" t="s">
        <v>233</v>
      </c>
      <c r="D290" s="45" t="s">
        <v>135</v>
      </c>
      <c r="E290" s="46">
        <v>1</v>
      </c>
      <c r="F290" s="47"/>
      <c r="G290" s="67">
        <v>44109</v>
      </c>
      <c r="H290" s="67">
        <v>44110</v>
      </c>
      <c r="I290" s="48"/>
      <c r="J290" s="48"/>
      <c r="K290" s="48"/>
      <c r="L290" s="46">
        <v>1</v>
      </c>
      <c r="M290" s="48"/>
      <c r="N290" s="64" t="s">
        <v>430</v>
      </c>
      <c r="O290" s="20">
        <f t="shared" si="273"/>
        <v>1</v>
      </c>
      <c r="P290" s="20">
        <f t="shared" si="274"/>
        <v>10</v>
      </c>
      <c r="Q290" s="20">
        <f t="shared" si="275"/>
        <v>2020</v>
      </c>
    </row>
    <row r="291" spans="1:17" ht="11.25" customHeight="1">
      <c r="A291" s="78" t="s">
        <v>145</v>
      </c>
      <c r="B291" s="78" t="s">
        <v>72</v>
      </c>
      <c r="C291" s="78" t="s">
        <v>440</v>
      </c>
      <c r="D291" s="78" t="s">
        <v>50</v>
      </c>
      <c r="E291" s="79">
        <v>1</v>
      </c>
      <c r="F291" s="78" t="s">
        <v>141</v>
      </c>
      <c r="G291" s="80">
        <v>44435</v>
      </c>
      <c r="H291" s="80">
        <v>44436</v>
      </c>
      <c r="I291" s="81"/>
      <c r="J291" s="81"/>
      <c r="K291" s="81"/>
      <c r="L291" s="82">
        <v>1</v>
      </c>
      <c r="M291" s="81"/>
      <c r="N291" s="64" t="s">
        <v>439</v>
      </c>
      <c r="O291" s="83">
        <f t="shared" ref="O291:O299" si="282">IF(DAY(G291)&lt;=10,1,IF(DAY(G291)&gt;20,3,2))</f>
        <v>3</v>
      </c>
      <c r="P291" s="83">
        <f t="shared" ref="P291:P299" si="283">MONTH(G291)</f>
        <v>8</v>
      </c>
      <c r="Q291" s="83">
        <f t="shared" ref="Q291:Q299" si="284">YEAR(G291)</f>
        <v>2021</v>
      </c>
    </row>
    <row r="292" spans="1:17" ht="11.25" customHeight="1">
      <c r="A292" s="78" t="s">
        <v>145</v>
      </c>
      <c r="B292" s="78" t="s">
        <v>72</v>
      </c>
      <c r="C292" s="78" t="s">
        <v>441</v>
      </c>
      <c r="D292" s="78" t="s">
        <v>50</v>
      </c>
      <c r="E292" s="79">
        <v>1</v>
      </c>
      <c r="F292" s="78"/>
      <c r="G292" s="80">
        <v>44436</v>
      </c>
      <c r="H292" s="80"/>
      <c r="I292" s="81"/>
      <c r="J292" s="81"/>
      <c r="K292" s="81"/>
      <c r="L292" s="82">
        <v>1</v>
      </c>
      <c r="M292" s="81"/>
      <c r="N292" s="64" t="s">
        <v>439</v>
      </c>
      <c r="O292" s="83">
        <f t="shared" si="282"/>
        <v>3</v>
      </c>
      <c r="P292" s="83">
        <f t="shared" si="283"/>
        <v>8</v>
      </c>
      <c r="Q292" s="83">
        <f t="shared" si="284"/>
        <v>2021</v>
      </c>
    </row>
    <row r="293" spans="1:17" ht="11.25" customHeight="1">
      <c r="A293" s="78" t="s">
        <v>145</v>
      </c>
      <c r="B293" s="77" t="s">
        <v>81</v>
      </c>
      <c r="C293" s="77" t="s">
        <v>443</v>
      </c>
      <c r="D293" s="77" t="s">
        <v>135</v>
      </c>
      <c r="E293" s="79">
        <v>1</v>
      </c>
      <c r="F293" s="78"/>
      <c r="G293" s="80">
        <v>44449</v>
      </c>
      <c r="H293" s="80"/>
      <c r="I293" s="81"/>
      <c r="J293" s="81"/>
      <c r="K293" s="81"/>
      <c r="L293" s="82">
        <v>1</v>
      </c>
      <c r="M293" s="81"/>
      <c r="N293" s="64" t="s">
        <v>439</v>
      </c>
      <c r="O293" s="83">
        <f t="shared" si="282"/>
        <v>1</v>
      </c>
      <c r="P293" s="83">
        <f t="shared" si="283"/>
        <v>9</v>
      </c>
      <c r="Q293" s="83">
        <f t="shared" si="284"/>
        <v>2021</v>
      </c>
    </row>
    <row r="294" spans="1:17" ht="11.25" customHeight="1">
      <c r="A294" s="78" t="s">
        <v>145</v>
      </c>
      <c r="B294" s="78" t="s">
        <v>81</v>
      </c>
      <c r="C294" s="78" t="s">
        <v>324</v>
      </c>
      <c r="D294" s="78" t="s">
        <v>135</v>
      </c>
      <c r="E294" s="79">
        <v>1</v>
      </c>
      <c r="F294" s="78"/>
      <c r="G294" s="80">
        <v>44450</v>
      </c>
      <c r="H294" s="80">
        <v>44454</v>
      </c>
      <c r="I294" s="81"/>
      <c r="J294" s="81"/>
      <c r="K294" s="81"/>
      <c r="L294" s="82">
        <v>1</v>
      </c>
      <c r="M294" s="81"/>
      <c r="N294" s="64" t="s">
        <v>439</v>
      </c>
      <c r="O294" s="83">
        <f t="shared" si="282"/>
        <v>2</v>
      </c>
      <c r="P294" s="83">
        <f t="shared" si="283"/>
        <v>9</v>
      </c>
      <c r="Q294" s="83">
        <f t="shared" si="284"/>
        <v>2021</v>
      </c>
    </row>
    <row r="295" spans="1:17" ht="11.25" customHeight="1">
      <c r="A295" s="78" t="s">
        <v>145</v>
      </c>
      <c r="B295" s="77" t="s">
        <v>81</v>
      </c>
      <c r="C295" s="77" t="s">
        <v>444</v>
      </c>
      <c r="D295" s="77" t="s">
        <v>136</v>
      </c>
      <c r="E295" s="79">
        <v>1</v>
      </c>
      <c r="F295" s="78" t="s">
        <v>141</v>
      </c>
      <c r="G295" s="80">
        <v>44451</v>
      </c>
      <c r="H295" s="80"/>
      <c r="I295" s="81"/>
      <c r="J295" s="81"/>
      <c r="K295" s="81"/>
      <c r="L295" s="82">
        <v>1</v>
      </c>
      <c r="M295" s="81"/>
      <c r="N295" s="64" t="s">
        <v>439</v>
      </c>
      <c r="O295" s="83">
        <f t="shared" si="282"/>
        <v>2</v>
      </c>
      <c r="P295" s="83">
        <f t="shared" si="283"/>
        <v>9</v>
      </c>
      <c r="Q295" s="83">
        <f t="shared" si="284"/>
        <v>2021</v>
      </c>
    </row>
    <row r="296" spans="1:17" ht="11.25" customHeight="1">
      <c r="A296" s="78" t="s">
        <v>145</v>
      </c>
      <c r="B296" s="78" t="s">
        <v>66</v>
      </c>
      <c r="C296" s="78" t="s">
        <v>445</v>
      </c>
      <c r="D296" s="78" t="s">
        <v>446</v>
      </c>
      <c r="E296" s="79">
        <v>1</v>
      </c>
      <c r="F296" s="78" t="s">
        <v>141</v>
      </c>
      <c r="G296" s="80">
        <v>44451</v>
      </c>
      <c r="H296" s="80"/>
      <c r="I296" s="81"/>
      <c r="J296" s="81"/>
      <c r="K296" s="81"/>
      <c r="L296" s="82">
        <v>1</v>
      </c>
      <c r="M296" s="81"/>
      <c r="N296" s="64" t="s">
        <v>439</v>
      </c>
      <c r="O296" s="83">
        <f t="shared" si="282"/>
        <v>2</v>
      </c>
      <c r="P296" s="83">
        <f t="shared" si="283"/>
        <v>9</v>
      </c>
      <c r="Q296" s="83">
        <f t="shared" si="284"/>
        <v>2021</v>
      </c>
    </row>
    <row r="297" spans="1:17" ht="11.25" customHeight="1">
      <c r="A297" s="78" t="s">
        <v>145</v>
      </c>
      <c r="B297" s="78" t="s">
        <v>78</v>
      </c>
      <c r="C297" s="78" t="s">
        <v>447</v>
      </c>
      <c r="D297" s="78" t="s">
        <v>398</v>
      </c>
      <c r="E297" s="79">
        <v>1</v>
      </c>
      <c r="F297" s="78"/>
      <c r="G297" s="80">
        <v>44451</v>
      </c>
      <c r="H297" s="80"/>
      <c r="I297" s="81"/>
      <c r="J297" s="81"/>
      <c r="K297" s="81"/>
      <c r="L297" s="82">
        <v>1</v>
      </c>
      <c r="M297" s="81"/>
      <c r="N297" s="64" t="s">
        <v>439</v>
      </c>
      <c r="O297" s="83">
        <f t="shared" si="282"/>
        <v>2</v>
      </c>
      <c r="P297" s="83">
        <f t="shared" si="283"/>
        <v>9</v>
      </c>
      <c r="Q297" s="83">
        <f t="shared" si="284"/>
        <v>2021</v>
      </c>
    </row>
    <row r="298" spans="1:17" ht="11.25" customHeight="1">
      <c r="A298" s="78" t="s">
        <v>145</v>
      </c>
      <c r="B298" s="78" t="s">
        <v>81</v>
      </c>
      <c r="C298" s="78" t="s">
        <v>324</v>
      </c>
      <c r="D298" s="78" t="s">
        <v>135</v>
      </c>
      <c r="E298" s="79">
        <v>1</v>
      </c>
      <c r="F298" s="78"/>
      <c r="G298" s="80">
        <v>44452</v>
      </c>
      <c r="H298" s="80">
        <v>44453</v>
      </c>
      <c r="I298" s="81"/>
      <c r="J298" s="81"/>
      <c r="K298" s="81"/>
      <c r="L298" s="82">
        <v>1</v>
      </c>
      <c r="M298" s="81"/>
      <c r="N298" s="64" t="s">
        <v>439</v>
      </c>
      <c r="O298" s="83">
        <f t="shared" si="282"/>
        <v>2</v>
      </c>
      <c r="P298" s="83">
        <f t="shared" si="283"/>
        <v>9</v>
      </c>
      <c r="Q298" s="83">
        <f t="shared" si="284"/>
        <v>2021</v>
      </c>
    </row>
    <row r="299" spans="1:17" ht="11.25" customHeight="1">
      <c r="A299" s="78" t="s">
        <v>145</v>
      </c>
      <c r="B299" s="78" t="s">
        <v>78</v>
      </c>
      <c r="C299" s="78" t="s">
        <v>442</v>
      </c>
      <c r="D299" s="78" t="s">
        <v>255</v>
      </c>
      <c r="E299" s="79">
        <v>1</v>
      </c>
      <c r="F299" s="78"/>
      <c r="G299" s="80">
        <v>44459</v>
      </c>
      <c r="H299" s="80">
        <v>44471</v>
      </c>
      <c r="I299" s="81"/>
      <c r="J299" s="81"/>
      <c r="K299" s="81"/>
      <c r="L299" s="82">
        <v>1</v>
      </c>
      <c r="M299" s="81"/>
      <c r="N299" s="64" t="s">
        <v>439</v>
      </c>
      <c r="O299" s="83">
        <f t="shared" si="282"/>
        <v>2</v>
      </c>
      <c r="P299" s="83">
        <f t="shared" si="283"/>
        <v>9</v>
      </c>
      <c r="Q299" s="83">
        <f t="shared" si="284"/>
        <v>2021</v>
      </c>
    </row>
    <row r="300" spans="1:17" ht="11.25" customHeight="1">
      <c r="E300" s="38"/>
      <c r="F300" s="38"/>
      <c r="I300" s="36"/>
      <c r="J300" s="22"/>
      <c r="K300" s="22"/>
      <c r="L300" s="34"/>
      <c r="M300" s="39"/>
      <c r="N300" s="53"/>
      <c r="O300" s="20"/>
      <c r="P300" s="20"/>
      <c r="Q300" s="20"/>
    </row>
    <row r="301" spans="1:17" ht="11.25" customHeight="1">
      <c r="E301" s="38"/>
      <c r="F301" s="38"/>
      <c r="I301" s="36"/>
      <c r="J301" s="22"/>
      <c r="K301" s="22"/>
      <c r="L301" s="34"/>
      <c r="M301" s="39"/>
      <c r="N301" s="53"/>
      <c r="O301" s="20"/>
      <c r="P301" s="20"/>
      <c r="Q301" s="20"/>
    </row>
    <row r="302" spans="1:17" ht="11.25" customHeight="1">
      <c r="E302" s="38"/>
      <c r="F302" s="38"/>
      <c r="I302" s="36"/>
      <c r="J302" s="22"/>
      <c r="K302" s="22"/>
      <c r="L302" s="34"/>
      <c r="M302" s="39"/>
      <c r="N302" s="53"/>
      <c r="O302" s="20"/>
      <c r="P302" s="20"/>
      <c r="Q302" s="20"/>
    </row>
    <row r="303" spans="1:17" ht="11.25" customHeight="1">
      <c r="E303" s="38"/>
      <c r="F303" s="38"/>
      <c r="I303" s="36"/>
      <c r="J303" s="22"/>
      <c r="K303" s="22"/>
      <c r="L303" s="34"/>
      <c r="M303" s="39"/>
      <c r="N303" s="53"/>
      <c r="O303" s="20"/>
      <c r="P303" s="20"/>
      <c r="Q303" s="20"/>
    </row>
    <row r="304" spans="1:17" ht="11.25" customHeight="1">
      <c r="E304" s="38"/>
      <c r="F304" s="38"/>
      <c r="I304" s="36"/>
      <c r="J304" s="22"/>
      <c r="K304" s="22"/>
      <c r="L304" s="34"/>
      <c r="M304" s="39"/>
      <c r="N304" s="53"/>
      <c r="O304" s="20"/>
      <c r="P304" s="20"/>
      <c r="Q304" s="20"/>
    </row>
    <row r="305" spans="5:17" ht="11.25" customHeight="1">
      <c r="E305" s="38"/>
      <c r="F305" s="38"/>
      <c r="I305" s="36"/>
      <c r="J305" s="22"/>
      <c r="K305" s="22"/>
      <c r="L305" s="34"/>
      <c r="M305" s="39"/>
      <c r="N305" s="53"/>
      <c r="O305" s="20"/>
      <c r="P305" s="20"/>
      <c r="Q305" s="20"/>
    </row>
    <row r="306" spans="5:17" ht="11.25" customHeight="1">
      <c r="E306" s="38"/>
      <c r="F306" s="38"/>
      <c r="I306" s="36"/>
      <c r="J306" s="22"/>
      <c r="K306" s="22"/>
      <c r="L306" s="34"/>
      <c r="M306" s="39"/>
      <c r="N306" s="53"/>
      <c r="O306" s="20"/>
      <c r="P306" s="20"/>
      <c r="Q306" s="20"/>
    </row>
    <row r="307" spans="5:17" ht="11.25" customHeight="1">
      <c r="E307" s="38"/>
      <c r="F307" s="38"/>
      <c r="I307" s="36"/>
      <c r="J307" s="22"/>
      <c r="K307" s="22"/>
      <c r="L307" s="34"/>
      <c r="M307" s="39"/>
      <c r="N307" s="53"/>
      <c r="O307" s="20"/>
      <c r="P307" s="20"/>
      <c r="Q307" s="20"/>
    </row>
    <row r="308" spans="5:17" ht="11.25" customHeight="1">
      <c r="E308" s="38"/>
      <c r="F308" s="38"/>
      <c r="I308" s="36"/>
      <c r="J308" s="22"/>
      <c r="K308" s="22"/>
      <c r="L308" s="34"/>
      <c r="M308" s="39"/>
      <c r="N308" s="53"/>
      <c r="O308" s="20"/>
      <c r="P308" s="20"/>
      <c r="Q308" s="20"/>
    </row>
    <row r="309" spans="5:17" ht="11.25" customHeight="1">
      <c r="E309" s="38"/>
      <c r="F309" s="38"/>
      <c r="I309" s="36"/>
      <c r="J309" s="22"/>
      <c r="K309" s="22"/>
      <c r="L309" s="34"/>
      <c r="M309" s="39"/>
      <c r="N309" s="53"/>
      <c r="O309" s="20"/>
      <c r="P309" s="20"/>
      <c r="Q309" s="20"/>
    </row>
    <row r="310" spans="5:17" ht="11.25" customHeight="1">
      <c r="E310" s="38"/>
      <c r="F310" s="38"/>
      <c r="I310" s="36"/>
      <c r="J310" s="22"/>
      <c r="K310" s="22"/>
      <c r="L310" s="34"/>
      <c r="M310" s="39"/>
      <c r="N310" s="53"/>
      <c r="O310" s="20"/>
      <c r="P310" s="20"/>
      <c r="Q310" s="20"/>
    </row>
    <row r="311" spans="5:17" ht="11.25" customHeight="1">
      <c r="E311" s="38"/>
      <c r="F311" s="38"/>
      <c r="I311" s="36"/>
      <c r="J311" s="22"/>
      <c r="K311" s="22"/>
      <c r="L311" s="34"/>
      <c r="M311" s="39"/>
      <c r="N311" s="53"/>
      <c r="O311" s="20"/>
      <c r="P311" s="20"/>
      <c r="Q311" s="20"/>
    </row>
    <row r="312" spans="5:17" ht="11.25" customHeight="1">
      <c r="E312" s="38"/>
      <c r="F312" s="38"/>
      <c r="I312" s="36"/>
      <c r="J312" s="22"/>
      <c r="K312" s="22"/>
      <c r="L312" s="34"/>
      <c r="M312" s="39"/>
      <c r="N312" s="53"/>
      <c r="O312" s="20"/>
      <c r="P312" s="20"/>
      <c r="Q312" s="20"/>
    </row>
    <row r="313" spans="5:17" ht="11.25" customHeight="1">
      <c r="E313" s="38"/>
      <c r="F313" s="38"/>
      <c r="I313" s="36"/>
      <c r="J313" s="22"/>
      <c r="K313" s="22"/>
      <c r="L313" s="34"/>
      <c r="M313" s="39"/>
      <c r="N313" s="53"/>
      <c r="O313" s="20"/>
      <c r="P313" s="20"/>
      <c r="Q313" s="20"/>
    </row>
    <row r="314" spans="5:17" ht="11.25" customHeight="1">
      <c r="E314" s="38"/>
      <c r="F314" s="38"/>
      <c r="I314" s="36"/>
      <c r="J314" s="22"/>
      <c r="K314" s="22"/>
      <c r="L314" s="34"/>
      <c r="M314" s="39"/>
      <c r="N314" s="53"/>
      <c r="O314" s="20"/>
      <c r="P314" s="20"/>
      <c r="Q314" s="20"/>
    </row>
    <row r="315" spans="5:17" ht="11.25" customHeight="1">
      <c r="E315" s="38"/>
      <c r="F315" s="38"/>
      <c r="I315" s="36"/>
      <c r="J315" s="22"/>
      <c r="K315" s="22"/>
      <c r="L315" s="34"/>
      <c r="M315" s="39"/>
      <c r="N315" s="53"/>
      <c r="O315" s="20"/>
      <c r="P315" s="20"/>
      <c r="Q315" s="20"/>
    </row>
    <row r="316" spans="5:17" ht="11.25" customHeight="1">
      <c r="E316" s="38"/>
      <c r="F316" s="38"/>
      <c r="I316" s="36"/>
      <c r="J316" s="22"/>
      <c r="K316" s="22"/>
      <c r="L316" s="34"/>
      <c r="M316" s="39"/>
      <c r="N316" s="53"/>
      <c r="O316" s="20"/>
      <c r="P316" s="20"/>
      <c r="Q316" s="20"/>
    </row>
    <row r="317" spans="5:17" ht="11.25" customHeight="1">
      <c r="E317" s="38"/>
      <c r="F317" s="38"/>
      <c r="I317" s="36"/>
      <c r="J317" s="22"/>
      <c r="K317" s="22"/>
      <c r="L317" s="34"/>
      <c r="M317" s="39"/>
      <c r="N317" s="53"/>
      <c r="O317" s="20"/>
      <c r="P317" s="20"/>
      <c r="Q317" s="20"/>
    </row>
    <row r="318" spans="5:17" ht="11.25" customHeight="1">
      <c r="E318" s="38"/>
      <c r="F318" s="38"/>
      <c r="I318" s="36"/>
      <c r="J318" s="22"/>
      <c r="K318" s="22"/>
      <c r="L318" s="34"/>
      <c r="M318" s="39"/>
      <c r="N318" s="53"/>
      <c r="O318" s="20"/>
      <c r="P318" s="20"/>
      <c r="Q318" s="20"/>
    </row>
    <row r="319" spans="5:17" ht="11.25" customHeight="1">
      <c r="E319" s="38"/>
      <c r="F319" s="38"/>
      <c r="I319" s="36"/>
      <c r="J319" s="22"/>
      <c r="K319" s="22"/>
      <c r="L319" s="34"/>
      <c r="M319" s="39"/>
      <c r="N319" s="53"/>
      <c r="O319" s="20"/>
      <c r="P319" s="20"/>
      <c r="Q319" s="20"/>
    </row>
    <row r="320" spans="5:17" ht="11.25" customHeight="1">
      <c r="E320" s="38"/>
      <c r="F320" s="38"/>
      <c r="I320" s="36"/>
      <c r="J320" s="22"/>
      <c r="K320" s="22"/>
      <c r="L320" s="34"/>
      <c r="M320" s="39"/>
      <c r="N320" s="53"/>
      <c r="O320" s="20"/>
      <c r="P320" s="20"/>
      <c r="Q320" s="20"/>
    </row>
    <row r="321" spans="5:17" ht="11.25" customHeight="1">
      <c r="E321" s="38"/>
      <c r="F321" s="38"/>
      <c r="I321" s="36"/>
      <c r="J321" s="22"/>
      <c r="K321" s="22"/>
      <c r="L321" s="34"/>
      <c r="M321" s="39"/>
      <c r="N321" s="53"/>
      <c r="O321" s="20"/>
      <c r="P321" s="20"/>
      <c r="Q321" s="20"/>
    </row>
    <row r="322" spans="5:17" ht="11.25" customHeight="1">
      <c r="E322" s="38"/>
      <c r="F322" s="38"/>
      <c r="I322" s="36"/>
      <c r="J322" s="22"/>
      <c r="K322" s="22"/>
      <c r="L322" s="34"/>
      <c r="M322" s="39"/>
      <c r="N322" s="53"/>
      <c r="O322" s="20"/>
      <c r="P322" s="20"/>
      <c r="Q322" s="20"/>
    </row>
    <row r="323" spans="5:17" ht="11.25" customHeight="1">
      <c r="E323" s="38"/>
      <c r="F323" s="38"/>
      <c r="I323" s="36"/>
      <c r="J323" s="22"/>
      <c r="K323" s="22"/>
      <c r="L323" s="34"/>
      <c r="M323" s="39"/>
      <c r="N323" s="53"/>
      <c r="O323" s="20"/>
      <c r="P323" s="20"/>
      <c r="Q323" s="20"/>
    </row>
    <row r="324" spans="5:17" ht="11.25" customHeight="1">
      <c r="E324" s="38"/>
      <c r="F324" s="38"/>
      <c r="I324" s="36"/>
      <c r="J324" s="22"/>
      <c r="K324" s="22"/>
      <c r="L324" s="34"/>
      <c r="M324" s="39"/>
      <c r="N324" s="53"/>
      <c r="O324" s="20"/>
      <c r="P324" s="20"/>
      <c r="Q324" s="20"/>
    </row>
    <row r="325" spans="5:17" ht="11.25" customHeight="1">
      <c r="E325" s="38"/>
      <c r="F325" s="38"/>
      <c r="I325" s="36"/>
      <c r="J325" s="22"/>
      <c r="K325" s="22"/>
      <c r="L325" s="34"/>
      <c r="M325" s="39"/>
      <c r="N325" s="53"/>
      <c r="O325" s="20"/>
      <c r="P325" s="20"/>
      <c r="Q325" s="20"/>
    </row>
    <row r="326" spans="5:17" ht="11.25" customHeight="1">
      <c r="E326" s="38"/>
      <c r="F326" s="38"/>
      <c r="I326" s="36"/>
      <c r="J326" s="22"/>
      <c r="K326" s="22"/>
      <c r="L326" s="34"/>
      <c r="M326" s="39"/>
      <c r="N326" s="53"/>
      <c r="O326" s="20"/>
      <c r="P326" s="20"/>
      <c r="Q326" s="20"/>
    </row>
    <row r="327" spans="5:17" ht="11.25" customHeight="1">
      <c r="E327" s="38"/>
      <c r="F327" s="38"/>
      <c r="I327" s="36"/>
      <c r="J327" s="22"/>
      <c r="K327" s="22"/>
      <c r="L327" s="34"/>
      <c r="M327" s="39"/>
      <c r="N327" s="53"/>
      <c r="O327" s="20"/>
      <c r="P327" s="20"/>
      <c r="Q327" s="20"/>
    </row>
    <row r="328" spans="5:17" ht="11.25" customHeight="1">
      <c r="E328" s="38"/>
      <c r="F328" s="38"/>
      <c r="I328" s="36"/>
      <c r="J328" s="22"/>
      <c r="K328" s="22"/>
      <c r="L328" s="34"/>
      <c r="M328" s="39"/>
      <c r="N328" s="53"/>
      <c r="O328" s="20"/>
      <c r="P328" s="20"/>
      <c r="Q328" s="20"/>
    </row>
    <row r="329" spans="5:17" ht="11.25" customHeight="1">
      <c r="E329" s="38"/>
      <c r="F329" s="38"/>
      <c r="I329" s="36"/>
      <c r="J329" s="22"/>
      <c r="K329" s="22"/>
      <c r="L329" s="34"/>
      <c r="M329" s="39"/>
      <c r="N329" s="53"/>
      <c r="O329" s="20"/>
      <c r="P329" s="20"/>
      <c r="Q329" s="20"/>
    </row>
    <row r="330" spans="5:17" ht="11.25" customHeight="1">
      <c r="E330" s="38"/>
      <c r="F330" s="38"/>
      <c r="I330" s="36"/>
      <c r="J330" s="22"/>
      <c r="K330" s="22"/>
      <c r="L330" s="34"/>
      <c r="M330" s="39"/>
      <c r="N330" s="53"/>
      <c r="O330" s="20"/>
      <c r="P330" s="20"/>
      <c r="Q330" s="20"/>
    </row>
    <row r="331" spans="5:17" ht="11.25" customHeight="1">
      <c r="E331" s="38"/>
      <c r="F331" s="38"/>
      <c r="I331" s="36"/>
      <c r="J331" s="29"/>
      <c r="K331" s="29"/>
      <c r="L331" s="34"/>
      <c r="M331" s="39"/>
      <c r="N331" s="53"/>
      <c r="O331" s="20"/>
      <c r="P331" s="20"/>
      <c r="Q331" s="20"/>
    </row>
    <row r="332" spans="5:17" ht="11.25" customHeight="1">
      <c r="E332" s="38"/>
      <c r="F332" s="38"/>
      <c r="I332" s="36"/>
      <c r="J332" s="29"/>
      <c r="K332" s="29"/>
      <c r="L332" s="34"/>
      <c r="M332" s="39"/>
      <c r="N332" s="53"/>
      <c r="O332" s="20"/>
      <c r="P332" s="20"/>
      <c r="Q332" s="20"/>
    </row>
    <row r="333" spans="5:17" ht="11.25" customHeight="1">
      <c r="E333" s="38"/>
      <c r="F333" s="38"/>
      <c r="I333" s="36"/>
      <c r="J333" s="29"/>
      <c r="K333" s="29"/>
      <c r="L333" s="34"/>
      <c r="M333" s="39"/>
      <c r="N333" s="53"/>
      <c r="O333" s="20"/>
      <c r="P333" s="20"/>
      <c r="Q333" s="20"/>
    </row>
    <row r="334" spans="5:17" ht="11.25" customHeight="1">
      <c r="E334" s="38"/>
      <c r="F334" s="38"/>
      <c r="I334" s="36"/>
      <c r="J334" s="29"/>
      <c r="K334" s="29"/>
      <c r="L334" s="34"/>
      <c r="M334" s="39"/>
      <c r="N334" s="53"/>
      <c r="O334" s="20"/>
      <c r="P334" s="20"/>
      <c r="Q334" s="20"/>
    </row>
    <row r="335" spans="5:17" ht="11.25" customHeight="1">
      <c r="E335" s="38"/>
      <c r="F335" s="38"/>
      <c r="I335" s="36"/>
      <c r="J335" s="29"/>
      <c r="K335" s="29"/>
      <c r="L335" s="34"/>
      <c r="M335" s="39"/>
      <c r="N335" s="53"/>
      <c r="O335" s="20"/>
      <c r="P335" s="20"/>
      <c r="Q335" s="20"/>
    </row>
    <row r="336" spans="5:17" ht="11.25" customHeight="1">
      <c r="E336" s="38"/>
      <c r="F336" s="38"/>
      <c r="I336" s="36"/>
      <c r="J336" s="29"/>
      <c r="K336" s="29"/>
      <c r="L336" s="34"/>
      <c r="M336" s="39"/>
      <c r="N336" s="53"/>
      <c r="O336" s="20"/>
      <c r="P336" s="20"/>
      <c r="Q336" s="20"/>
    </row>
    <row r="337" spans="5:17" ht="11.25" customHeight="1">
      <c r="E337" s="38"/>
      <c r="F337" s="38"/>
      <c r="I337" s="36"/>
      <c r="J337" s="29"/>
      <c r="K337" s="29"/>
      <c r="L337" s="34"/>
      <c r="M337" s="39"/>
      <c r="N337" s="53"/>
      <c r="O337" s="20"/>
      <c r="P337" s="20"/>
      <c r="Q337" s="20"/>
    </row>
    <row r="338" spans="5:17" ht="11.25" customHeight="1">
      <c r="E338" s="38"/>
      <c r="F338" s="38"/>
      <c r="I338" s="36"/>
      <c r="J338" s="29"/>
      <c r="K338" s="29"/>
      <c r="L338" s="34"/>
      <c r="M338" s="39"/>
      <c r="N338" s="53"/>
      <c r="O338" s="20"/>
      <c r="P338" s="20"/>
      <c r="Q338" s="20"/>
    </row>
    <row r="339" spans="5:17" ht="11.25" customHeight="1">
      <c r="E339" s="38"/>
      <c r="F339" s="38"/>
      <c r="I339" s="36"/>
      <c r="J339" s="29"/>
      <c r="K339" s="29"/>
      <c r="L339" s="34"/>
      <c r="M339" s="39"/>
      <c r="N339" s="53"/>
      <c r="O339" s="20"/>
      <c r="P339" s="20"/>
      <c r="Q339" s="20"/>
    </row>
    <row r="340" spans="5:17" ht="11.25" customHeight="1">
      <c r="E340" s="38"/>
      <c r="F340" s="38"/>
      <c r="I340" s="36"/>
      <c r="J340" s="29"/>
      <c r="K340" s="29"/>
      <c r="L340" s="34"/>
      <c r="M340" s="39"/>
      <c r="N340" s="53"/>
      <c r="O340" s="20"/>
      <c r="P340" s="20"/>
      <c r="Q340" s="20"/>
    </row>
    <row r="341" spans="5:17" ht="11.25" customHeight="1">
      <c r="E341" s="38"/>
      <c r="F341" s="38"/>
      <c r="I341" s="36"/>
      <c r="J341" s="29"/>
      <c r="K341" s="29"/>
      <c r="L341" s="34"/>
      <c r="M341" s="39"/>
      <c r="N341" s="53"/>
      <c r="O341" s="20"/>
      <c r="P341" s="20"/>
      <c r="Q341" s="20"/>
    </row>
    <row r="342" spans="5:17" ht="11.25" customHeight="1">
      <c r="E342" s="38"/>
      <c r="F342" s="38"/>
      <c r="I342" s="36"/>
      <c r="J342" s="29"/>
      <c r="K342" s="29"/>
      <c r="L342" s="34"/>
      <c r="M342" s="39"/>
      <c r="N342" s="53"/>
      <c r="O342" s="20"/>
      <c r="P342" s="20"/>
      <c r="Q342" s="20"/>
    </row>
    <row r="343" spans="5:17" ht="11.25" customHeight="1">
      <c r="E343" s="38"/>
      <c r="F343" s="38"/>
      <c r="I343" s="36"/>
      <c r="J343" s="29"/>
      <c r="K343" s="29"/>
      <c r="L343" s="34"/>
      <c r="M343" s="39"/>
      <c r="N343" s="53"/>
      <c r="O343" s="20"/>
      <c r="P343" s="20"/>
      <c r="Q343" s="20"/>
    </row>
    <row r="344" spans="5:17" ht="11.25" customHeight="1">
      <c r="E344" s="38"/>
      <c r="F344" s="38"/>
      <c r="I344" s="36"/>
      <c r="J344" s="29"/>
      <c r="K344" s="29"/>
      <c r="L344" s="34"/>
      <c r="M344" s="39"/>
      <c r="N344" s="53"/>
      <c r="O344" s="20"/>
      <c r="P344" s="20"/>
      <c r="Q344" s="20"/>
    </row>
    <row r="345" spans="5:17" ht="11.25" customHeight="1">
      <c r="E345" s="38"/>
      <c r="F345" s="22"/>
      <c r="H345" s="68"/>
      <c r="I345" s="27"/>
      <c r="J345" s="29"/>
      <c r="K345" s="35"/>
      <c r="L345" s="24"/>
      <c r="M345" s="24"/>
      <c r="N345" s="54"/>
      <c r="O345" s="31"/>
      <c r="P345" s="20"/>
      <c r="Q345" s="20"/>
    </row>
    <row r="346" spans="5:17" ht="11.25" customHeight="1">
      <c r="E346" s="38"/>
      <c r="F346" s="22"/>
      <c r="H346" s="68"/>
      <c r="I346" s="27"/>
      <c r="J346" s="29"/>
      <c r="K346" s="35"/>
      <c r="L346" s="24"/>
      <c r="M346" s="24"/>
      <c r="N346" s="54"/>
      <c r="O346" s="31"/>
      <c r="P346" s="20"/>
      <c r="Q346" s="20"/>
    </row>
    <row r="347" spans="5:17" ht="11.25" customHeight="1">
      <c r="E347" s="38"/>
      <c r="F347" s="22"/>
      <c r="H347" s="68"/>
      <c r="I347" s="27"/>
      <c r="J347" s="29"/>
      <c r="K347" s="35"/>
      <c r="L347" s="24"/>
      <c r="M347" s="24"/>
      <c r="N347" s="54"/>
      <c r="O347" s="31"/>
      <c r="P347" s="20"/>
      <c r="Q347" s="20"/>
    </row>
    <row r="348" spans="5:17" ht="11.25" customHeight="1">
      <c r="E348" s="38"/>
      <c r="F348" s="22"/>
      <c r="H348" s="68"/>
      <c r="I348" s="27"/>
      <c r="J348" s="29"/>
      <c r="K348" s="35"/>
      <c r="L348" s="24"/>
      <c r="M348" s="24"/>
      <c r="N348" s="54"/>
      <c r="O348" s="31"/>
      <c r="P348" s="20"/>
      <c r="Q348" s="20"/>
    </row>
    <row r="349" spans="5:17" ht="11.25" customHeight="1">
      <c r="E349" s="38"/>
      <c r="F349" s="22"/>
      <c r="H349" s="68"/>
      <c r="I349" s="27"/>
      <c r="J349" s="29"/>
      <c r="K349" s="35"/>
      <c r="L349" s="24"/>
      <c r="M349" s="24"/>
      <c r="N349" s="54"/>
      <c r="O349" s="31"/>
      <c r="P349" s="20"/>
      <c r="Q349" s="20"/>
    </row>
    <row r="350" spans="5:17" ht="11.25" customHeight="1">
      <c r="F350" s="21"/>
      <c r="G350" s="28"/>
      <c r="H350" s="69"/>
      <c r="I350" s="26"/>
      <c r="J350" s="28"/>
      <c r="K350" s="34"/>
      <c r="L350" s="23"/>
      <c r="M350" s="23"/>
      <c r="N350" s="55"/>
      <c r="O350" s="30"/>
      <c r="P350" s="20"/>
      <c r="Q350" s="20"/>
    </row>
    <row r="351" spans="5:17" ht="11.25" customHeight="1">
      <c r="F351" s="21"/>
      <c r="G351" s="28"/>
      <c r="H351" s="69"/>
      <c r="I351" s="26"/>
      <c r="J351" s="28"/>
      <c r="K351" s="34"/>
      <c r="L351" s="23"/>
      <c r="M351" s="23"/>
      <c r="N351" s="55"/>
      <c r="O351" s="30"/>
      <c r="P351" s="20"/>
      <c r="Q351" s="20"/>
    </row>
    <row r="352" spans="5:17" ht="11.25" customHeight="1">
      <c r="F352" s="21"/>
      <c r="G352" s="28"/>
      <c r="H352" s="69"/>
      <c r="I352" s="26"/>
      <c r="J352" s="28"/>
      <c r="K352" s="34"/>
      <c r="L352" s="23"/>
      <c r="M352" s="23"/>
      <c r="N352" s="55"/>
      <c r="O352" s="30"/>
      <c r="P352" s="20"/>
      <c r="Q352" s="20"/>
    </row>
    <row r="353" spans="2:17" ht="11.25" customHeight="1">
      <c r="F353" s="21"/>
      <c r="G353" s="28"/>
      <c r="H353" s="69"/>
      <c r="I353" s="26"/>
      <c r="J353" s="28"/>
      <c r="K353" s="34"/>
      <c r="L353" s="23"/>
      <c r="M353" s="23"/>
      <c r="N353" s="55"/>
      <c r="O353" s="30"/>
      <c r="P353" s="20"/>
      <c r="Q353" s="20"/>
    </row>
    <row r="354" spans="2:17" ht="11.25" customHeight="1">
      <c r="F354" s="21"/>
      <c r="G354" s="28"/>
      <c r="H354" s="69"/>
      <c r="I354" s="26"/>
      <c r="J354" s="28"/>
      <c r="K354" s="34"/>
      <c r="L354" s="23"/>
      <c r="M354" s="23"/>
      <c r="N354" s="55"/>
      <c r="O354" s="30"/>
      <c r="P354" s="20"/>
      <c r="Q354" s="20"/>
    </row>
    <row r="355" spans="2:17" ht="11.25" customHeight="1">
      <c r="F355" s="21"/>
      <c r="G355" s="28"/>
      <c r="H355" s="69"/>
      <c r="I355" s="26"/>
      <c r="J355" s="28"/>
      <c r="K355" s="34"/>
      <c r="L355" s="23"/>
      <c r="M355" s="23"/>
      <c r="N355" s="55"/>
      <c r="O355" s="30"/>
      <c r="P355" s="20"/>
      <c r="Q355" s="20"/>
    </row>
    <row r="356" spans="2:17" ht="11.25" customHeight="1">
      <c r="F356" s="21"/>
      <c r="G356" s="28"/>
      <c r="H356" s="69"/>
      <c r="I356" s="26"/>
      <c r="J356" s="28"/>
      <c r="K356" s="34"/>
      <c r="L356" s="23"/>
      <c r="M356" s="23"/>
      <c r="N356" s="55"/>
      <c r="O356" s="30"/>
      <c r="P356" s="20"/>
      <c r="Q356" s="20"/>
    </row>
    <row r="357" spans="2:17" ht="11.25" customHeight="1">
      <c r="F357" s="21"/>
      <c r="G357" s="28"/>
      <c r="H357" s="69"/>
      <c r="I357" s="26"/>
      <c r="J357" s="28"/>
      <c r="K357" s="34"/>
      <c r="L357" s="23"/>
      <c r="M357" s="23"/>
      <c r="N357" s="55"/>
      <c r="O357" s="30"/>
      <c r="P357" s="20"/>
      <c r="Q357" s="20"/>
    </row>
    <row r="358" spans="2:17" ht="11.25" customHeight="1">
      <c r="F358" s="21"/>
      <c r="G358" s="28"/>
      <c r="H358" s="69"/>
      <c r="I358" s="26"/>
      <c r="J358" s="28"/>
      <c r="K358" s="34"/>
      <c r="L358" s="23"/>
      <c r="M358" s="23"/>
      <c r="N358" s="55"/>
      <c r="O358" s="30"/>
      <c r="P358" s="20"/>
      <c r="Q358" s="20"/>
    </row>
    <row r="359" spans="2:17" ht="11.25" customHeight="1">
      <c r="F359" s="21"/>
      <c r="G359" s="28"/>
      <c r="H359" s="69"/>
      <c r="I359" s="26"/>
      <c r="J359" s="28"/>
      <c r="K359" s="34"/>
      <c r="L359" s="23"/>
      <c r="M359" s="23"/>
      <c r="N359" s="55"/>
      <c r="O359" s="30"/>
      <c r="P359" s="20"/>
      <c r="Q359" s="20"/>
    </row>
    <row r="360" spans="2:17" ht="11.25" customHeight="1">
      <c r="F360" s="21"/>
      <c r="G360" s="28"/>
      <c r="H360" s="69"/>
      <c r="I360" s="26"/>
      <c r="J360" s="28"/>
      <c r="K360" s="34"/>
      <c r="L360" s="23"/>
      <c r="M360" s="23"/>
      <c r="N360" s="55"/>
      <c r="O360" s="30"/>
      <c r="P360" s="20"/>
      <c r="Q360" s="20"/>
    </row>
    <row r="361" spans="2:17" ht="11.25" customHeight="1">
      <c r="F361" s="21"/>
      <c r="G361" s="28"/>
      <c r="H361" s="69"/>
      <c r="I361" s="26"/>
      <c r="J361" s="28"/>
      <c r="K361" s="34"/>
      <c r="L361" s="23"/>
      <c r="M361" s="23"/>
      <c r="N361" s="55"/>
      <c r="O361" s="30"/>
      <c r="P361" s="20"/>
      <c r="Q361" s="20"/>
    </row>
    <row r="362" spans="2:17" ht="11.25" customHeight="1">
      <c r="O362" s="20"/>
      <c r="P362" s="20"/>
      <c r="Q362" s="20"/>
    </row>
    <row r="363" spans="2:17" ht="11.25" customHeight="1">
      <c r="O363" s="20"/>
      <c r="P363" s="20"/>
      <c r="Q363" s="20"/>
    </row>
    <row r="364" spans="2:17" ht="11.25" customHeight="1">
      <c r="O364" s="20"/>
      <c r="P364" s="20"/>
      <c r="Q364" s="20"/>
    </row>
    <row r="365" spans="2:17" ht="11.25" customHeight="1">
      <c r="O365" s="20"/>
      <c r="P365" s="20"/>
      <c r="Q365" s="20"/>
    </row>
    <row r="366" spans="2:17" ht="11.25" customHeight="1">
      <c r="B366" s="21"/>
      <c r="C366" s="21"/>
      <c r="D366" s="21"/>
      <c r="E366" s="20"/>
      <c r="F366" s="21"/>
      <c r="G366" s="28"/>
      <c r="H366" s="28"/>
      <c r="I366" s="34"/>
      <c r="J366" s="23"/>
      <c r="K366" s="23"/>
      <c r="L366" s="32"/>
      <c r="M366" s="30"/>
      <c r="N366" s="51"/>
      <c r="O366" s="20"/>
      <c r="P366" s="20"/>
      <c r="Q366" s="20"/>
    </row>
    <row r="367" spans="2:17" ht="11.25" customHeight="1">
      <c r="B367" s="21"/>
      <c r="C367" s="21"/>
      <c r="D367" s="21"/>
      <c r="E367" s="20"/>
      <c r="F367" s="21"/>
      <c r="G367" s="28"/>
      <c r="H367" s="28"/>
      <c r="I367" s="34"/>
      <c r="J367" s="23"/>
      <c r="K367" s="23"/>
      <c r="L367" s="32"/>
      <c r="M367" s="30"/>
      <c r="N367" s="51"/>
      <c r="O367" s="20"/>
      <c r="P367" s="20"/>
      <c r="Q367" s="20"/>
    </row>
    <row r="368" spans="2:17" ht="11.25" customHeight="1">
      <c r="B368" s="21"/>
      <c r="C368" s="21"/>
      <c r="D368" s="21"/>
      <c r="E368" s="20"/>
      <c r="F368" s="21"/>
      <c r="G368" s="28"/>
      <c r="H368" s="28"/>
      <c r="I368" s="34"/>
      <c r="J368" s="23"/>
      <c r="K368" s="23"/>
      <c r="L368" s="32"/>
      <c r="M368" s="30"/>
      <c r="N368" s="51"/>
      <c r="O368" s="20"/>
      <c r="P368" s="20"/>
      <c r="Q368" s="20"/>
    </row>
    <row r="369" spans="1:17" ht="11.25" customHeight="1">
      <c r="B369" s="21"/>
      <c r="C369" s="21"/>
      <c r="D369" s="21"/>
      <c r="E369" s="20"/>
      <c r="F369" s="21"/>
      <c r="G369" s="28"/>
      <c r="H369" s="28"/>
      <c r="I369" s="34"/>
      <c r="J369" s="23"/>
      <c r="K369" s="23"/>
      <c r="L369" s="32"/>
      <c r="M369" s="30"/>
      <c r="N369" s="51"/>
      <c r="O369" s="20"/>
      <c r="P369" s="20"/>
      <c r="Q369" s="20"/>
    </row>
    <row r="370" spans="1:17" ht="11.25" customHeight="1">
      <c r="B370" s="21"/>
      <c r="C370" s="21"/>
      <c r="D370" s="21"/>
      <c r="E370" s="20"/>
      <c r="F370" s="21"/>
      <c r="G370" s="28"/>
      <c r="H370" s="28"/>
      <c r="I370" s="34"/>
      <c r="J370" s="23"/>
      <c r="K370" s="23"/>
      <c r="L370" s="32"/>
      <c r="M370" s="30"/>
      <c r="N370" s="51"/>
      <c r="O370" s="20"/>
      <c r="P370" s="20"/>
      <c r="Q370" s="20"/>
    </row>
    <row r="371" spans="1:17" ht="11.25" customHeight="1">
      <c r="B371" s="21"/>
      <c r="C371" s="21"/>
      <c r="D371" s="21"/>
      <c r="E371" s="20"/>
      <c r="F371" s="21"/>
      <c r="G371" s="28"/>
      <c r="H371" s="28"/>
      <c r="I371" s="34"/>
      <c r="J371" s="23"/>
      <c r="K371" s="23"/>
      <c r="L371" s="32"/>
      <c r="M371" s="30"/>
      <c r="N371" s="51"/>
      <c r="O371" s="20"/>
      <c r="P371" s="20"/>
      <c r="Q371" s="20"/>
    </row>
    <row r="372" spans="1:17" ht="11.25" customHeight="1">
      <c r="B372" s="21"/>
      <c r="C372" s="21"/>
      <c r="D372" s="21"/>
      <c r="E372" s="20"/>
      <c r="F372" s="21"/>
      <c r="G372" s="28"/>
      <c r="H372" s="28"/>
      <c r="I372" s="34"/>
      <c r="J372" s="23"/>
      <c r="K372" s="23"/>
      <c r="L372" s="32"/>
      <c r="M372" s="30"/>
      <c r="N372" s="51"/>
      <c r="O372" s="20"/>
      <c r="P372" s="20"/>
      <c r="Q372" s="20"/>
    </row>
    <row r="373" spans="1:17" ht="11.25" customHeight="1">
      <c r="B373" s="21"/>
      <c r="C373" s="21"/>
      <c r="D373" s="21"/>
      <c r="E373" s="20"/>
      <c r="F373" s="21"/>
      <c r="G373" s="28"/>
      <c r="H373" s="28"/>
      <c r="I373" s="34"/>
      <c r="J373" s="23"/>
      <c r="K373" s="23"/>
      <c r="L373" s="32"/>
      <c r="M373" s="30"/>
      <c r="N373" s="51"/>
      <c r="O373" s="20"/>
      <c r="P373" s="20"/>
      <c r="Q373" s="20"/>
    </row>
    <row r="374" spans="1:17" ht="11.25" customHeight="1">
      <c r="B374" s="21"/>
      <c r="C374" s="21"/>
      <c r="D374" s="21"/>
      <c r="E374" s="20"/>
      <c r="F374" s="21"/>
      <c r="G374" s="28"/>
      <c r="H374" s="28"/>
      <c r="I374" s="34"/>
      <c r="J374" s="23"/>
      <c r="K374" s="23"/>
      <c r="L374" s="32"/>
      <c r="M374" s="30"/>
      <c r="N374" s="51"/>
      <c r="O374" s="20"/>
      <c r="P374" s="20"/>
      <c r="Q374" s="20"/>
    </row>
    <row r="375" spans="1:17" ht="11.25" customHeight="1">
      <c r="B375" s="21"/>
      <c r="C375" s="21"/>
      <c r="D375" s="21"/>
      <c r="E375" s="20"/>
      <c r="F375" s="21"/>
      <c r="G375" s="28"/>
      <c r="H375" s="28"/>
      <c r="I375" s="34"/>
      <c r="J375" s="23"/>
      <c r="K375" s="23"/>
      <c r="L375" s="32"/>
      <c r="M375" s="30"/>
      <c r="N375" s="51"/>
      <c r="O375" s="20"/>
      <c r="P375" s="20"/>
      <c r="Q375" s="20"/>
    </row>
    <row r="376" spans="1:17" ht="11.25" customHeight="1">
      <c r="C376" s="21"/>
      <c r="D376" s="20"/>
      <c r="E376" s="21"/>
      <c r="F376" s="26"/>
      <c r="G376" s="28"/>
      <c r="H376" s="28"/>
      <c r="I376" s="23"/>
      <c r="J376" s="23"/>
      <c r="K376" s="23"/>
      <c r="L376" s="32"/>
      <c r="M376" s="30"/>
      <c r="N376" s="51"/>
      <c r="O376" s="20"/>
      <c r="P376" s="20"/>
      <c r="Q376" s="20"/>
    </row>
    <row r="377" spans="1:17" ht="11.25" customHeight="1">
      <c r="C377" s="25"/>
      <c r="D377" s="27"/>
      <c r="E377" s="29"/>
      <c r="F377" s="35"/>
      <c r="G377" s="68"/>
      <c r="H377" s="68"/>
      <c r="I377" s="33"/>
      <c r="J377" s="31"/>
      <c r="K377" s="23"/>
      <c r="L377" s="32"/>
      <c r="M377" s="30"/>
      <c r="N377" s="51"/>
      <c r="O377" s="20"/>
      <c r="P377" s="20"/>
      <c r="Q377" s="20"/>
    </row>
    <row r="378" spans="1:17" ht="11.25" customHeight="1">
      <c r="C378" s="25"/>
      <c r="D378" s="27"/>
      <c r="E378" s="29"/>
      <c r="F378" s="35"/>
      <c r="G378" s="68"/>
      <c r="H378" s="68"/>
      <c r="I378" s="33"/>
      <c r="J378" s="31"/>
      <c r="K378" s="23"/>
      <c r="L378" s="32"/>
      <c r="M378" s="30"/>
      <c r="N378" s="51"/>
      <c r="O378" s="20"/>
      <c r="P378" s="20"/>
      <c r="Q378" s="20"/>
    </row>
    <row r="379" spans="1:17" ht="11.25" customHeight="1">
      <c r="C379" s="25"/>
      <c r="D379" s="27"/>
      <c r="E379" s="29"/>
      <c r="F379" s="35"/>
      <c r="G379" s="68"/>
      <c r="H379" s="68"/>
      <c r="I379" s="33"/>
      <c r="J379" s="31"/>
      <c r="K379" s="23"/>
      <c r="L379" s="32"/>
      <c r="M379" s="30"/>
      <c r="N379" s="51"/>
      <c r="O379" s="20"/>
      <c r="P379" s="20"/>
      <c r="Q379" s="20"/>
    </row>
    <row r="380" spans="1:17" ht="11.25" customHeight="1">
      <c r="C380" s="25"/>
      <c r="D380" s="27"/>
      <c r="E380" s="29"/>
      <c r="F380" s="35"/>
      <c r="G380" s="68"/>
      <c r="H380" s="68"/>
      <c r="I380" s="33"/>
      <c r="J380" s="31"/>
      <c r="O380" s="20"/>
      <c r="P380" s="20"/>
      <c r="Q380" s="20"/>
    </row>
    <row r="381" spans="1:17" ht="11.25" customHeight="1">
      <c r="A381" s="21"/>
      <c r="B381" s="20"/>
      <c r="C381" s="21"/>
      <c r="D381" s="26"/>
      <c r="E381" s="28"/>
      <c r="F381" s="34"/>
      <c r="G381" s="69"/>
      <c r="H381" s="69"/>
      <c r="I381" s="32"/>
      <c r="J381" s="30"/>
      <c r="K381" s="23"/>
      <c r="L381" s="32"/>
      <c r="M381" s="30"/>
      <c r="N381" s="51"/>
      <c r="O381" s="20"/>
      <c r="P381" s="20"/>
      <c r="Q381" s="20"/>
    </row>
    <row r="382" spans="1:17" ht="11.25" customHeight="1">
      <c r="A382" s="21"/>
      <c r="B382" s="20"/>
      <c r="C382" s="21"/>
      <c r="D382" s="26"/>
      <c r="E382" s="28"/>
      <c r="F382" s="34"/>
      <c r="G382" s="69"/>
      <c r="H382" s="69"/>
      <c r="I382" s="32"/>
      <c r="J382" s="30"/>
      <c r="K382" s="23"/>
      <c r="L382" s="32"/>
      <c r="M382" s="30"/>
      <c r="N382" s="51"/>
      <c r="O382" s="20"/>
      <c r="P382" s="20"/>
      <c r="Q382" s="20"/>
    </row>
    <row r="383" spans="1:17" ht="11.25" customHeight="1">
      <c r="A383" s="21"/>
      <c r="B383" s="20"/>
      <c r="C383" s="21"/>
      <c r="D383" s="26"/>
      <c r="E383" s="28"/>
      <c r="F383" s="34"/>
      <c r="G383" s="69"/>
      <c r="H383" s="69"/>
      <c r="I383" s="32"/>
      <c r="J383" s="30"/>
      <c r="K383" s="23"/>
      <c r="L383" s="32"/>
      <c r="M383" s="30"/>
      <c r="N383" s="51"/>
      <c r="O383" s="20"/>
      <c r="P383" s="20"/>
      <c r="Q383" s="20"/>
    </row>
    <row r="384" spans="1:17" ht="11.25" customHeight="1">
      <c r="A384" s="21"/>
      <c r="B384" s="20"/>
      <c r="C384" s="21"/>
      <c r="D384" s="26"/>
      <c r="E384" s="28"/>
      <c r="F384" s="34"/>
      <c r="G384" s="69"/>
      <c r="H384" s="69"/>
      <c r="I384" s="32"/>
      <c r="J384" s="30"/>
      <c r="K384" s="23"/>
      <c r="L384" s="32"/>
      <c r="M384" s="30"/>
      <c r="N384" s="51"/>
      <c r="O384" s="20"/>
      <c r="P384" s="20"/>
      <c r="Q384" s="20"/>
    </row>
    <row r="385" spans="1:17" ht="11.25" customHeight="1">
      <c r="A385" s="21"/>
      <c r="B385" s="20"/>
      <c r="C385" s="21"/>
      <c r="D385" s="26"/>
      <c r="E385" s="28"/>
      <c r="F385" s="34"/>
      <c r="G385" s="69"/>
      <c r="H385" s="69"/>
      <c r="I385" s="32"/>
      <c r="J385" s="30"/>
      <c r="L385" s="32"/>
      <c r="M385" s="30"/>
      <c r="O385" s="20"/>
      <c r="P385" s="20"/>
      <c r="Q385" s="20"/>
    </row>
    <row r="386" spans="1:17" ht="11.25" customHeight="1">
      <c r="A386" s="21"/>
      <c r="B386" s="20"/>
      <c r="C386" s="21"/>
      <c r="D386" s="26"/>
      <c r="E386" s="28"/>
      <c r="F386" s="34"/>
      <c r="G386" s="69"/>
      <c r="H386" s="69"/>
      <c r="I386" s="32"/>
      <c r="J386" s="30"/>
      <c r="L386" s="32"/>
      <c r="M386" s="30"/>
      <c r="O386" s="20"/>
      <c r="P386" s="20"/>
      <c r="Q386" s="20"/>
    </row>
    <row r="387" spans="1:17" ht="11.25" customHeight="1">
      <c r="A387" s="21"/>
      <c r="B387" s="20"/>
      <c r="C387" s="21"/>
      <c r="D387" s="26"/>
      <c r="E387" s="28"/>
      <c r="F387" s="34"/>
      <c r="G387" s="69"/>
      <c r="H387" s="69"/>
      <c r="I387" s="32"/>
      <c r="J387" s="30"/>
      <c r="L387" s="32"/>
      <c r="M387" s="30"/>
      <c r="O387" s="20"/>
      <c r="P387" s="20"/>
      <c r="Q387" s="20"/>
    </row>
    <row r="388" spans="1:17" ht="11.25" customHeight="1">
      <c r="A388" s="21"/>
      <c r="B388" s="20"/>
      <c r="C388" s="21"/>
      <c r="D388" s="26"/>
      <c r="E388" s="28"/>
      <c r="F388" s="34"/>
      <c r="G388" s="69"/>
      <c r="H388" s="69"/>
      <c r="I388" s="32"/>
      <c r="J388" s="30"/>
      <c r="L388" s="32"/>
      <c r="M388" s="30"/>
      <c r="O388" s="20"/>
      <c r="P388" s="20"/>
      <c r="Q388" s="20"/>
    </row>
    <row r="389" spans="1:17" ht="11.25" customHeight="1">
      <c r="A389" s="21"/>
      <c r="B389" s="20"/>
      <c r="C389" s="21"/>
      <c r="D389" s="26"/>
      <c r="E389" s="28"/>
      <c r="F389" s="34"/>
      <c r="G389" s="69"/>
      <c r="H389" s="69"/>
      <c r="I389" s="32"/>
      <c r="J389" s="30"/>
      <c r="L389" s="32"/>
      <c r="M389" s="30"/>
      <c r="O389" s="20"/>
      <c r="P389" s="20"/>
      <c r="Q389" s="20"/>
    </row>
    <row r="390" spans="1:17" ht="11.25" customHeight="1">
      <c r="A390" s="21"/>
      <c r="B390" s="20"/>
      <c r="C390" s="21"/>
      <c r="D390" s="26"/>
      <c r="E390" s="28"/>
      <c r="F390" s="34"/>
      <c r="G390" s="69"/>
      <c r="H390" s="69"/>
      <c r="I390" s="32"/>
      <c r="J390" s="30"/>
      <c r="L390" s="32"/>
      <c r="M390" s="30"/>
      <c r="O390" s="20"/>
      <c r="P390" s="20"/>
      <c r="Q390" s="20"/>
    </row>
    <row r="391" spans="1:17" ht="11.25" customHeight="1">
      <c r="A391" s="21"/>
      <c r="B391" s="20"/>
      <c r="C391" s="21"/>
      <c r="D391" s="26"/>
      <c r="E391" s="28"/>
      <c r="F391" s="34"/>
      <c r="G391" s="69"/>
      <c r="H391" s="69"/>
      <c r="I391" s="32"/>
      <c r="J391" s="30"/>
      <c r="L391" s="32"/>
      <c r="M391" s="30"/>
      <c r="O391" s="20"/>
      <c r="P391" s="20"/>
      <c r="Q391" s="20"/>
    </row>
    <row r="392" spans="1:17" ht="11.25" customHeight="1">
      <c r="C392" s="21"/>
      <c r="D392" s="20"/>
      <c r="E392" s="21"/>
      <c r="F392" s="26"/>
      <c r="G392" s="28"/>
      <c r="H392" s="28"/>
      <c r="I392" s="23"/>
      <c r="J392" s="23"/>
      <c r="L392" s="32"/>
      <c r="M392" s="30"/>
      <c r="O392" s="20"/>
      <c r="P392" s="20"/>
      <c r="Q392" s="20"/>
    </row>
    <row r="393" spans="1:17" ht="11.25" customHeight="1">
      <c r="C393" s="25"/>
      <c r="D393" s="27"/>
      <c r="E393" s="29"/>
      <c r="F393" s="35"/>
      <c r="G393" s="68"/>
      <c r="H393" s="68"/>
      <c r="I393" s="33"/>
      <c r="J393" s="31"/>
      <c r="L393" s="32"/>
      <c r="M393" s="30"/>
      <c r="O393" s="20"/>
      <c r="P393" s="20"/>
      <c r="Q393" s="20"/>
    </row>
    <row r="394" spans="1:17" ht="11.25" customHeight="1">
      <c r="C394" s="25"/>
      <c r="D394" s="27"/>
      <c r="E394" s="29"/>
      <c r="F394" s="35"/>
      <c r="G394" s="68"/>
      <c r="H394" s="68"/>
      <c r="I394" s="33"/>
      <c r="J394" s="31"/>
      <c r="L394" s="32"/>
      <c r="M394" s="30"/>
      <c r="O394" s="20"/>
      <c r="P394" s="20"/>
      <c r="Q394" s="20"/>
    </row>
    <row r="395" spans="1:17" ht="11.25" customHeight="1">
      <c r="C395" s="25"/>
      <c r="D395" s="27"/>
      <c r="E395" s="29"/>
      <c r="F395" s="35"/>
      <c r="G395" s="68"/>
      <c r="H395" s="68"/>
      <c r="I395" s="33"/>
      <c r="J395" s="31"/>
      <c r="L395" s="32"/>
      <c r="M395" s="30"/>
      <c r="O395" s="20"/>
      <c r="P395" s="20"/>
      <c r="Q395" s="20"/>
    </row>
    <row r="396" spans="1:17" ht="11.25" customHeight="1">
      <c r="C396" s="25"/>
      <c r="D396" s="27"/>
      <c r="E396" s="29"/>
      <c r="F396" s="35"/>
      <c r="G396" s="68"/>
      <c r="H396" s="68"/>
      <c r="I396" s="33"/>
      <c r="J396" s="31"/>
      <c r="L396" s="32"/>
      <c r="M396" s="30"/>
      <c r="O396" s="20"/>
      <c r="P396" s="20"/>
      <c r="Q396" s="20"/>
    </row>
    <row r="397" spans="1:17" ht="11.25" customHeight="1">
      <c r="A397" s="21"/>
      <c r="B397" s="20"/>
      <c r="C397" s="21"/>
      <c r="D397" s="26"/>
      <c r="E397" s="28"/>
      <c r="F397" s="34"/>
      <c r="G397" s="69"/>
      <c r="H397" s="69"/>
      <c r="I397" s="32"/>
      <c r="J397" s="30"/>
      <c r="L397" s="32"/>
      <c r="M397" s="30"/>
      <c r="O397" s="20"/>
      <c r="P397" s="20"/>
      <c r="Q397" s="20"/>
    </row>
    <row r="398" spans="1:17" ht="11.25" customHeight="1">
      <c r="A398" s="21"/>
      <c r="B398" s="20"/>
      <c r="C398" s="21"/>
      <c r="D398" s="26"/>
      <c r="E398" s="28"/>
      <c r="F398" s="34"/>
      <c r="G398" s="69"/>
      <c r="H398" s="69"/>
      <c r="I398" s="32"/>
      <c r="J398" s="30"/>
      <c r="L398" s="32"/>
      <c r="M398" s="30"/>
      <c r="O398" s="20"/>
      <c r="P398" s="20"/>
      <c r="Q398" s="20"/>
    </row>
    <row r="399" spans="1:17" ht="11.25" customHeight="1">
      <c r="A399" s="21"/>
      <c r="B399" s="20"/>
      <c r="C399" s="21"/>
      <c r="D399" s="26"/>
      <c r="E399" s="28"/>
      <c r="F399" s="34"/>
      <c r="G399" s="69"/>
      <c r="H399" s="69"/>
      <c r="I399" s="32"/>
      <c r="J399" s="30"/>
      <c r="L399" s="32"/>
      <c r="M399" s="30"/>
      <c r="O399" s="20"/>
      <c r="P399" s="20"/>
      <c r="Q399" s="20"/>
    </row>
    <row r="400" spans="1:17" ht="11.25" customHeight="1">
      <c r="A400" s="21"/>
      <c r="B400" s="20"/>
      <c r="C400" s="21"/>
      <c r="D400" s="26"/>
      <c r="E400" s="28"/>
      <c r="F400" s="34"/>
      <c r="G400" s="69"/>
      <c r="H400" s="69"/>
      <c r="I400" s="32"/>
      <c r="J400" s="30"/>
      <c r="L400" s="32"/>
      <c r="M400" s="30"/>
      <c r="O400" s="20"/>
      <c r="P400" s="20"/>
      <c r="Q400" s="20"/>
    </row>
    <row r="401" spans="1:17" ht="11.25" customHeight="1">
      <c r="A401" s="21"/>
      <c r="B401" s="20"/>
      <c r="C401" s="21"/>
      <c r="D401" s="26"/>
      <c r="E401" s="28"/>
      <c r="F401" s="34"/>
      <c r="G401" s="69"/>
      <c r="H401" s="69"/>
      <c r="I401" s="32"/>
      <c r="J401" s="30"/>
      <c r="L401" s="32"/>
      <c r="M401" s="30"/>
      <c r="O401" s="20"/>
      <c r="P401" s="20"/>
      <c r="Q401" s="20"/>
    </row>
    <row r="402" spans="1:17" ht="11.25" customHeight="1">
      <c r="A402" s="21"/>
      <c r="B402" s="20"/>
      <c r="C402" s="21"/>
      <c r="D402" s="26"/>
      <c r="E402" s="28"/>
      <c r="F402" s="34"/>
      <c r="G402" s="69"/>
      <c r="H402" s="69"/>
      <c r="I402" s="32"/>
      <c r="J402" s="30"/>
      <c r="L402" s="32"/>
      <c r="M402" s="30"/>
      <c r="O402" s="20"/>
      <c r="P402" s="20"/>
      <c r="Q402" s="20"/>
    </row>
    <row r="403" spans="1:17" ht="11.25" customHeight="1">
      <c r="A403" s="21"/>
      <c r="B403" s="20"/>
      <c r="C403" s="21"/>
      <c r="D403" s="26"/>
      <c r="E403" s="28"/>
      <c r="F403" s="34"/>
      <c r="G403" s="69"/>
      <c r="H403" s="69"/>
      <c r="I403" s="32"/>
      <c r="J403" s="30"/>
      <c r="L403" s="32"/>
      <c r="M403" s="30"/>
      <c r="O403" s="20"/>
      <c r="P403" s="20"/>
      <c r="Q403" s="20"/>
    </row>
    <row r="404" spans="1:17" ht="11.25" customHeight="1">
      <c r="A404" s="21"/>
      <c r="B404" s="20"/>
      <c r="C404" s="21"/>
      <c r="D404" s="26"/>
      <c r="E404" s="28"/>
      <c r="F404" s="34"/>
      <c r="G404" s="69"/>
      <c r="H404" s="69"/>
      <c r="I404" s="32"/>
      <c r="J404" s="30"/>
      <c r="L404" s="32"/>
      <c r="M404" s="30"/>
      <c r="O404" s="20"/>
      <c r="P404" s="20"/>
      <c r="Q404" s="20"/>
    </row>
    <row r="405" spans="1:17" ht="11.25" customHeight="1">
      <c r="A405" s="21"/>
      <c r="B405" s="20"/>
      <c r="C405" s="21"/>
      <c r="D405" s="26"/>
      <c r="E405" s="28"/>
      <c r="F405" s="34"/>
      <c r="G405" s="69"/>
      <c r="H405" s="69"/>
      <c r="I405" s="32"/>
      <c r="J405" s="30"/>
      <c r="L405" s="32"/>
      <c r="M405" s="30"/>
      <c r="O405" s="20"/>
      <c r="P405" s="20"/>
      <c r="Q405" s="20"/>
    </row>
    <row r="406" spans="1:17" ht="11.25" customHeight="1">
      <c r="A406" s="21"/>
      <c r="B406" s="20"/>
      <c r="C406" s="21"/>
      <c r="D406" s="26"/>
      <c r="E406" s="28"/>
      <c r="F406" s="34"/>
      <c r="G406" s="69"/>
      <c r="H406" s="69"/>
      <c r="I406" s="32"/>
      <c r="J406" s="30"/>
      <c r="L406" s="32"/>
      <c r="M406" s="30"/>
      <c r="O406" s="20"/>
      <c r="P406" s="20"/>
      <c r="Q406" s="20"/>
    </row>
    <row r="407" spans="1:17" ht="11.25" customHeight="1">
      <c r="A407" s="20"/>
      <c r="B407" s="21"/>
      <c r="C407" s="26"/>
      <c r="D407" s="28"/>
      <c r="E407" s="34"/>
      <c r="F407" s="23"/>
      <c r="G407" s="69"/>
      <c r="H407" s="69"/>
      <c r="I407" s="32"/>
      <c r="J407" s="30"/>
      <c r="L407" s="32"/>
      <c r="M407" s="30"/>
      <c r="O407" s="20"/>
      <c r="P407" s="20"/>
      <c r="Q407" s="20"/>
    </row>
    <row r="408" spans="1:17" ht="11.25" customHeight="1">
      <c r="A408" s="27"/>
      <c r="B408" s="29"/>
      <c r="C408" s="35"/>
      <c r="D408" s="24"/>
      <c r="E408" s="24"/>
      <c r="F408" s="33"/>
      <c r="G408" s="68"/>
      <c r="H408" s="69"/>
      <c r="I408" s="32"/>
      <c r="J408" s="30"/>
      <c r="L408" s="32"/>
      <c r="M408" s="30"/>
      <c r="O408" s="20"/>
      <c r="P408" s="20"/>
      <c r="Q408" s="20"/>
    </row>
    <row r="409" spans="1:17" ht="11.25" customHeight="1">
      <c r="E409" s="38"/>
      <c r="F409" s="38"/>
      <c r="I409" s="34"/>
      <c r="L409" s="32"/>
      <c r="M409" s="30"/>
      <c r="O409" s="20"/>
      <c r="P409" s="20"/>
      <c r="Q409" s="20"/>
    </row>
    <row r="410" spans="1:17" ht="11.25" customHeight="1">
      <c r="E410" s="38"/>
      <c r="F410" s="38"/>
      <c r="I410" s="34"/>
      <c r="L410" s="32"/>
      <c r="M410" s="30"/>
      <c r="O410" s="20"/>
      <c r="P410" s="20"/>
      <c r="Q410" s="20"/>
    </row>
    <row r="411" spans="1:17" ht="11.25" customHeight="1">
      <c r="E411" s="38"/>
      <c r="F411" s="38"/>
      <c r="I411" s="34"/>
      <c r="L411" s="32"/>
      <c r="M411" s="30"/>
      <c r="O411" s="20"/>
      <c r="P411" s="20"/>
      <c r="Q411" s="20"/>
    </row>
    <row r="412" spans="1:17" ht="11.25" customHeight="1">
      <c r="E412" s="38"/>
      <c r="F412" s="38"/>
      <c r="I412" s="34"/>
      <c r="L412" s="32"/>
      <c r="M412" s="30"/>
      <c r="O412" s="20"/>
      <c r="P412" s="20"/>
      <c r="Q412" s="20"/>
    </row>
    <row r="413" spans="1:17" ht="11.25" customHeight="1">
      <c r="E413" s="38"/>
      <c r="F413" s="38"/>
      <c r="I413" s="34"/>
      <c r="L413" s="32"/>
      <c r="M413" s="30"/>
      <c r="O413" s="20"/>
      <c r="P413" s="20"/>
      <c r="Q413" s="20"/>
    </row>
    <row r="414" spans="1:17" ht="11.25" customHeight="1">
      <c r="E414" s="38"/>
      <c r="F414" s="38"/>
      <c r="I414" s="34"/>
      <c r="L414" s="32"/>
      <c r="M414" s="30"/>
      <c r="O414" s="20"/>
      <c r="P414" s="20"/>
      <c r="Q414" s="20"/>
    </row>
    <row r="415" spans="1:17" ht="11.25" customHeight="1">
      <c r="E415" s="38"/>
      <c r="F415" s="38"/>
      <c r="I415" s="34"/>
      <c r="L415" s="32"/>
      <c r="M415" s="30"/>
      <c r="O415" s="20"/>
      <c r="P415" s="20"/>
      <c r="Q415" s="20"/>
    </row>
    <row r="416" spans="1:17" ht="11.25" customHeight="1">
      <c r="E416" s="38"/>
      <c r="F416" s="38"/>
      <c r="I416" s="34"/>
      <c r="L416" s="32"/>
      <c r="M416" s="30"/>
      <c r="O416" s="20"/>
      <c r="P416" s="20"/>
      <c r="Q416" s="20"/>
    </row>
    <row r="417" spans="3:17" ht="11.25" customHeight="1">
      <c r="E417" s="38"/>
      <c r="F417" s="38"/>
      <c r="I417" s="34"/>
      <c r="L417" s="32"/>
      <c r="M417" s="30"/>
      <c r="O417" s="20"/>
      <c r="P417" s="20"/>
      <c r="Q417" s="20"/>
    </row>
    <row r="418" spans="3:17" ht="11.25" customHeight="1">
      <c r="E418" s="38"/>
      <c r="F418" s="38"/>
      <c r="I418" s="34"/>
      <c r="L418" s="32"/>
      <c r="M418" s="30"/>
      <c r="O418" s="20"/>
      <c r="P418" s="20"/>
      <c r="Q418" s="20"/>
    </row>
    <row r="419" spans="3:17" ht="11.25" customHeight="1">
      <c r="E419" s="38"/>
      <c r="F419" s="38"/>
      <c r="I419" s="34"/>
      <c r="L419" s="32"/>
      <c r="M419" s="30"/>
      <c r="O419" s="20"/>
      <c r="P419" s="20"/>
      <c r="Q419" s="20"/>
    </row>
    <row r="420" spans="3:17" ht="11.25" customHeight="1">
      <c r="E420" s="38"/>
      <c r="F420" s="38"/>
      <c r="I420" s="34"/>
      <c r="L420" s="32"/>
      <c r="M420" s="30"/>
      <c r="O420" s="20"/>
      <c r="P420" s="20"/>
      <c r="Q420" s="20"/>
    </row>
    <row r="421" spans="3:17" ht="11.25" customHeight="1">
      <c r="E421" s="38"/>
      <c r="F421" s="38"/>
      <c r="I421" s="34"/>
      <c r="L421" s="32"/>
      <c r="M421" s="30"/>
      <c r="O421" s="20"/>
      <c r="P421" s="20"/>
      <c r="Q421" s="20"/>
    </row>
    <row r="422" spans="3:17" ht="11.25" customHeight="1">
      <c r="F422" s="21"/>
      <c r="G422" s="28"/>
      <c r="H422" s="69"/>
      <c r="I422" s="26"/>
      <c r="J422" s="28"/>
      <c r="K422" s="34"/>
      <c r="L422" s="23"/>
      <c r="M422" s="23"/>
      <c r="O422" s="20"/>
      <c r="P422" s="20"/>
      <c r="Q422" s="20"/>
    </row>
    <row r="423" spans="3:17" ht="11.25" customHeight="1">
      <c r="O423" s="20"/>
      <c r="P423" s="20"/>
      <c r="Q423" s="20"/>
    </row>
    <row r="424" spans="3:17" ht="11.25" customHeight="1">
      <c r="O424" s="20"/>
      <c r="P424" s="20"/>
      <c r="Q424" s="20"/>
    </row>
    <row r="425" spans="3:17" ht="11.25" customHeight="1">
      <c r="O425" s="20"/>
      <c r="P425" s="20"/>
      <c r="Q425" s="20"/>
    </row>
    <row r="426" spans="3:17" ht="11.25" customHeight="1">
      <c r="O426" s="20"/>
      <c r="P426" s="20"/>
      <c r="Q426" s="20"/>
    </row>
    <row r="427" spans="3:17" ht="11.25" customHeight="1">
      <c r="D427" s="21"/>
      <c r="E427" s="20"/>
      <c r="F427" s="21"/>
      <c r="G427" s="28"/>
      <c r="H427" s="28"/>
      <c r="I427" s="34"/>
      <c r="J427" s="23"/>
      <c r="K427" s="23"/>
      <c r="L427" s="32"/>
      <c r="M427" s="30"/>
      <c r="O427" s="20"/>
      <c r="P427" s="20"/>
      <c r="Q427" s="20"/>
    </row>
    <row r="428" spans="3:17" ht="11.25" customHeight="1">
      <c r="D428" s="21"/>
      <c r="E428" s="20"/>
      <c r="F428" s="21"/>
      <c r="G428" s="28"/>
      <c r="H428" s="28"/>
      <c r="I428" s="34"/>
      <c r="J428" s="23"/>
      <c r="K428" s="23"/>
      <c r="L428" s="32"/>
      <c r="M428" s="30"/>
      <c r="O428" s="20"/>
      <c r="P428" s="20"/>
      <c r="Q428" s="20"/>
    </row>
    <row r="429" spans="3:17" ht="11.25" customHeight="1">
      <c r="D429" s="21"/>
      <c r="E429" s="20"/>
      <c r="F429" s="21"/>
      <c r="G429" s="28"/>
      <c r="H429" s="28"/>
      <c r="I429" s="34"/>
      <c r="J429" s="23"/>
      <c r="K429" s="23"/>
      <c r="L429" s="32"/>
      <c r="M429" s="30"/>
      <c r="O429" s="20"/>
      <c r="P429" s="20"/>
      <c r="Q429" s="20"/>
    </row>
    <row r="430" spans="3:17" ht="11.25" customHeight="1">
      <c r="C430" s="21"/>
      <c r="D430" s="20"/>
      <c r="E430" s="21"/>
      <c r="F430" s="26"/>
      <c r="G430" s="28"/>
      <c r="H430" s="28"/>
      <c r="I430" s="23"/>
      <c r="J430" s="23"/>
      <c r="K430" s="23"/>
      <c r="L430" s="32"/>
      <c r="M430" s="30"/>
      <c r="O430" s="20"/>
      <c r="P430" s="20"/>
      <c r="Q430" s="20"/>
    </row>
    <row r="431" spans="3:17" ht="11.25" customHeight="1">
      <c r="C431" s="25"/>
      <c r="D431" s="27"/>
      <c r="E431" s="29"/>
      <c r="F431" s="35"/>
      <c r="G431" s="68"/>
      <c r="H431" s="68"/>
      <c r="I431" s="33"/>
      <c r="J431" s="31"/>
      <c r="K431" s="23"/>
      <c r="L431" s="32"/>
      <c r="M431" s="30"/>
      <c r="O431" s="20"/>
      <c r="P431" s="20"/>
      <c r="Q431" s="20"/>
    </row>
    <row r="432" spans="3:17" ht="11.25" customHeight="1">
      <c r="C432" s="25"/>
      <c r="D432" s="27"/>
      <c r="E432" s="29"/>
      <c r="F432" s="35"/>
      <c r="G432" s="68"/>
      <c r="H432" s="68"/>
      <c r="I432" s="33"/>
      <c r="J432" s="31"/>
      <c r="K432" s="23"/>
      <c r="L432" s="32"/>
      <c r="M432" s="30"/>
      <c r="O432" s="20"/>
      <c r="P432" s="20"/>
      <c r="Q432" s="20"/>
    </row>
    <row r="433" spans="1:17" ht="11.25" customHeight="1">
      <c r="C433" s="25"/>
      <c r="D433" s="27"/>
      <c r="E433" s="29"/>
      <c r="F433" s="35"/>
      <c r="G433" s="68"/>
      <c r="H433" s="68"/>
      <c r="I433" s="33"/>
      <c r="J433" s="31"/>
      <c r="K433" s="23"/>
      <c r="L433" s="32"/>
      <c r="M433" s="30"/>
      <c r="O433" s="20"/>
      <c r="P433" s="20"/>
      <c r="Q433" s="20"/>
    </row>
    <row r="434" spans="1:17" ht="11.25" customHeight="1">
      <c r="C434" s="25"/>
      <c r="D434" s="27"/>
      <c r="E434" s="29"/>
      <c r="F434" s="35"/>
      <c r="G434" s="68"/>
      <c r="H434" s="68"/>
      <c r="I434" s="33"/>
      <c r="J434" s="31"/>
      <c r="K434" s="23"/>
      <c r="L434" s="32"/>
      <c r="M434" s="30"/>
      <c r="O434" s="20"/>
      <c r="P434" s="20"/>
      <c r="Q434" s="20"/>
    </row>
    <row r="435" spans="1:17" ht="11.25" customHeight="1">
      <c r="A435" s="21"/>
      <c r="B435" s="20"/>
      <c r="C435" s="21"/>
      <c r="D435" s="26"/>
      <c r="E435" s="28"/>
      <c r="F435" s="34"/>
      <c r="G435" s="69"/>
      <c r="H435" s="69"/>
      <c r="I435" s="32"/>
      <c r="J435" s="30"/>
      <c r="K435" s="23"/>
      <c r="L435" s="32"/>
      <c r="M435" s="30"/>
      <c r="O435" s="20"/>
      <c r="P435" s="20"/>
      <c r="Q435" s="20"/>
    </row>
    <row r="436" spans="1:17" ht="11.25" customHeight="1">
      <c r="A436" s="21"/>
      <c r="B436" s="20"/>
      <c r="C436" s="21"/>
      <c r="D436" s="26"/>
      <c r="E436" s="28"/>
      <c r="F436" s="34"/>
      <c r="G436" s="69"/>
      <c r="H436" s="69"/>
      <c r="I436" s="32"/>
      <c r="J436" s="30"/>
      <c r="K436" s="23"/>
      <c r="L436" s="32"/>
      <c r="M436" s="30"/>
      <c r="O436" s="20"/>
      <c r="P436" s="20"/>
      <c r="Q436" s="20"/>
    </row>
    <row r="437" spans="1:17" ht="11.25" customHeight="1">
      <c r="A437" s="21"/>
      <c r="B437" s="20"/>
      <c r="C437" s="21"/>
      <c r="D437" s="26"/>
      <c r="E437" s="28"/>
      <c r="F437" s="34"/>
      <c r="G437" s="69"/>
      <c r="H437" s="69"/>
      <c r="I437" s="32"/>
      <c r="J437" s="30"/>
      <c r="K437" s="23"/>
      <c r="L437" s="32"/>
      <c r="M437" s="30"/>
      <c r="O437" s="20"/>
      <c r="P437" s="20"/>
      <c r="Q437" s="20"/>
    </row>
    <row r="438" spans="1:17" ht="11.25" customHeight="1">
      <c r="A438" s="21"/>
      <c r="B438" s="20"/>
      <c r="C438" s="21"/>
      <c r="D438" s="26"/>
      <c r="E438" s="28"/>
      <c r="F438" s="34"/>
      <c r="G438" s="69"/>
      <c r="H438" s="69"/>
      <c r="I438" s="32"/>
      <c r="J438" s="30"/>
      <c r="K438" s="23"/>
      <c r="L438" s="32"/>
      <c r="M438" s="30"/>
      <c r="O438" s="20"/>
      <c r="P438" s="20"/>
      <c r="Q438" s="20"/>
    </row>
    <row r="439" spans="1:17" ht="11.25" customHeight="1">
      <c r="A439" s="21"/>
      <c r="B439" s="20"/>
      <c r="C439" s="21"/>
      <c r="D439" s="26"/>
      <c r="E439" s="28"/>
      <c r="F439" s="34"/>
      <c r="G439" s="69"/>
      <c r="H439" s="69"/>
      <c r="I439" s="32"/>
      <c r="J439" s="30"/>
      <c r="L439" s="32"/>
      <c r="M439" s="30"/>
      <c r="O439" s="20"/>
      <c r="P439" s="20"/>
      <c r="Q439" s="20"/>
    </row>
    <row r="440" spans="1:17" ht="11.25" customHeight="1">
      <c r="A440" s="21"/>
      <c r="B440" s="20"/>
      <c r="C440" s="21"/>
      <c r="D440" s="26"/>
      <c r="E440" s="28"/>
      <c r="F440" s="34"/>
      <c r="G440" s="69"/>
      <c r="H440" s="69"/>
      <c r="I440" s="32"/>
      <c r="J440" s="30"/>
      <c r="L440" s="32"/>
      <c r="M440" s="30"/>
      <c r="O440" s="20"/>
      <c r="P440" s="20"/>
      <c r="Q440" s="20"/>
    </row>
    <row r="441" spans="1:17" ht="11.25" customHeight="1">
      <c r="A441" s="21"/>
      <c r="B441" s="20"/>
      <c r="C441" s="21"/>
      <c r="D441" s="26"/>
      <c r="E441" s="28"/>
      <c r="F441" s="34"/>
      <c r="G441" s="69"/>
      <c r="H441" s="69"/>
      <c r="I441" s="32"/>
      <c r="J441" s="30"/>
      <c r="L441" s="32"/>
      <c r="M441" s="30"/>
      <c r="O441" s="20"/>
      <c r="P441" s="20"/>
      <c r="Q441" s="20"/>
    </row>
    <row r="442" spans="1:17" ht="11.25" customHeight="1">
      <c r="A442" s="21"/>
      <c r="B442" s="20"/>
      <c r="C442" s="21"/>
      <c r="D442" s="26"/>
      <c r="E442" s="28"/>
      <c r="F442" s="34"/>
      <c r="G442" s="69"/>
      <c r="H442" s="69"/>
      <c r="I442" s="32"/>
      <c r="J442" s="30"/>
      <c r="L442" s="32"/>
      <c r="M442" s="30"/>
      <c r="O442" s="20"/>
      <c r="P442" s="20"/>
      <c r="Q442" s="20"/>
    </row>
    <row r="443" spans="1:17" ht="11.25" customHeight="1">
      <c r="A443" s="21"/>
      <c r="B443" s="20"/>
      <c r="C443" s="21"/>
      <c r="D443" s="26"/>
      <c r="E443" s="28"/>
      <c r="F443" s="34"/>
      <c r="G443" s="69"/>
      <c r="H443" s="69"/>
      <c r="I443" s="32"/>
      <c r="J443" s="30"/>
      <c r="L443" s="32"/>
      <c r="M443" s="30"/>
      <c r="O443" s="20"/>
      <c r="P443" s="20"/>
      <c r="Q443" s="20"/>
    </row>
    <row r="444" spans="1:17" ht="11.25" customHeight="1">
      <c r="A444" s="21"/>
      <c r="B444" s="20"/>
      <c r="C444" s="21"/>
      <c r="D444" s="26"/>
      <c r="E444" s="28"/>
      <c r="F444" s="34"/>
      <c r="G444" s="69"/>
      <c r="H444" s="69"/>
      <c r="I444" s="32"/>
      <c r="J444" s="30"/>
      <c r="L444" s="32"/>
      <c r="M444" s="30"/>
      <c r="O444" s="20"/>
      <c r="P444" s="20"/>
      <c r="Q444" s="20"/>
    </row>
    <row r="445" spans="1:17" ht="11.25" customHeight="1">
      <c r="A445" s="20"/>
      <c r="B445" s="21"/>
      <c r="C445" s="26"/>
      <c r="D445" s="28"/>
      <c r="E445" s="34"/>
      <c r="F445" s="23"/>
      <c r="G445" s="69"/>
      <c r="H445" s="69"/>
      <c r="I445" s="32"/>
      <c r="J445" s="30"/>
      <c r="L445" s="32"/>
      <c r="M445" s="30"/>
      <c r="O445" s="20"/>
      <c r="P445" s="20"/>
      <c r="Q445" s="20"/>
    </row>
    <row r="446" spans="1:17" ht="11.25" customHeight="1">
      <c r="A446" s="27"/>
      <c r="B446" s="29"/>
      <c r="C446" s="35"/>
      <c r="D446" s="24"/>
      <c r="E446" s="24"/>
      <c r="F446" s="33"/>
      <c r="G446" s="68"/>
      <c r="H446" s="69"/>
      <c r="I446" s="32"/>
      <c r="J446" s="30"/>
      <c r="L446" s="32"/>
      <c r="M446" s="30"/>
      <c r="O446" s="20"/>
      <c r="P446" s="20"/>
      <c r="Q446" s="20"/>
    </row>
    <row r="447" spans="1:17" ht="11.25" customHeight="1">
      <c r="E447" s="38"/>
      <c r="F447" s="38"/>
      <c r="I447" s="34"/>
      <c r="L447" s="32"/>
      <c r="M447" s="30"/>
      <c r="O447" s="20"/>
      <c r="P447" s="20"/>
      <c r="Q447" s="20"/>
    </row>
    <row r="448" spans="1:17" ht="11.25" customHeight="1">
      <c r="C448" s="21"/>
      <c r="D448" s="20"/>
      <c r="E448" s="21"/>
      <c r="F448" s="26"/>
      <c r="G448" s="28"/>
      <c r="H448" s="28"/>
      <c r="I448" s="23"/>
      <c r="J448" s="23"/>
      <c r="L448" s="32"/>
      <c r="M448" s="30"/>
      <c r="O448" s="20"/>
      <c r="P448" s="20"/>
      <c r="Q448" s="20"/>
    </row>
    <row r="449" spans="1:17" ht="11.25" customHeight="1">
      <c r="C449" s="25"/>
      <c r="D449" s="27"/>
      <c r="E449" s="29"/>
      <c r="F449" s="35"/>
      <c r="G449" s="68"/>
      <c r="H449" s="68"/>
      <c r="I449" s="33"/>
      <c r="J449" s="31"/>
      <c r="L449" s="32"/>
      <c r="M449" s="30"/>
      <c r="O449" s="20"/>
      <c r="P449" s="20"/>
      <c r="Q449" s="20"/>
    </row>
    <row r="450" spans="1:17" ht="11.25" customHeight="1">
      <c r="C450" s="25"/>
      <c r="D450" s="27"/>
      <c r="E450" s="29"/>
      <c r="F450" s="35"/>
      <c r="G450" s="68"/>
      <c r="H450" s="68"/>
      <c r="I450" s="33"/>
      <c r="J450" s="31"/>
      <c r="L450" s="32"/>
      <c r="M450" s="30"/>
      <c r="O450" s="20"/>
      <c r="P450" s="20"/>
      <c r="Q450" s="20"/>
    </row>
    <row r="451" spans="1:17" ht="11.25" customHeight="1">
      <c r="C451" s="25"/>
      <c r="D451" s="27"/>
      <c r="E451" s="29"/>
      <c r="F451" s="35"/>
      <c r="G451" s="68"/>
      <c r="H451" s="68"/>
      <c r="I451" s="33"/>
      <c r="J451" s="31"/>
      <c r="L451" s="32"/>
      <c r="M451" s="30"/>
      <c r="O451" s="20"/>
      <c r="P451" s="20"/>
      <c r="Q451" s="20"/>
    </row>
    <row r="452" spans="1:17" ht="11.25" customHeight="1">
      <c r="C452" s="25"/>
      <c r="D452" s="27"/>
      <c r="E452" s="29"/>
      <c r="F452" s="35"/>
      <c r="G452" s="68"/>
      <c r="H452" s="68"/>
      <c r="I452" s="33"/>
      <c r="J452" s="31"/>
      <c r="L452" s="32"/>
      <c r="M452" s="30"/>
      <c r="O452" s="20"/>
      <c r="P452" s="20"/>
      <c r="Q452" s="20"/>
    </row>
    <row r="453" spans="1:17" ht="11.25" customHeight="1">
      <c r="A453" s="21"/>
      <c r="B453" s="20"/>
      <c r="C453" s="21"/>
      <c r="D453" s="26"/>
      <c r="E453" s="28"/>
      <c r="F453" s="34"/>
      <c r="G453" s="69"/>
      <c r="H453" s="69"/>
      <c r="I453" s="32"/>
      <c r="J453" s="30"/>
      <c r="L453" s="32"/>
      <c r="M453" s="30"/>
      <c r="O453" s="20"/>
      <c r="P453" s="20"/>
      <c r="Q453" s="20"/>
    </row>
    <row r="454" spans="1:17" ht="11.25" customHeight="1">
      <c r="A454" s="21"/>
      <c r="B454" s="20"/>
      <c r="C454" s="21"/>
      <c r="D454" s="26"/>
      <c r="E454" s="28"/>
      <c r="F454" s="34"/>
      <c r="G454" s="69"/>
      <c r="H454" s="69"/>
      <c r="I454" s="32"/>
      <c r="J454" s="30"/>
      <c r="L454" s="32"/>
      <c r="M454" s="30"/>
      <c r="O454" s="20"/>
      <c r="P454" s="20"/>
      <c r="Q454" s="20"/>
    </row>
    <row r="455" spans="1:17" ht="11.25" customHeight="1">
      <c r="A455" s="21"/>
      <c r="B455" s="20"/>
      <c r="C455" s="21"/>
      <c r="D455" s="26"/>
      <c r="E455" s="28"/>
      <c r="F455" s="34"/>
      <c r="G455" s="69"/>
      <c r="H455" s="69"/>
      <c r="I455" s="32"/>
      <c r="J455" s="30"/>
      <c r="L455" s="32"/>
      <c r="M455" s="30"/>
      <c r="O455" s="20"/>
      <c r="P455" s="20"/>
      <c r="Q455" s="20"/>
    </row>
    <row r="456" spans="1:17" ht="11.25" customHeight="1">
      <c r="A456" s="21"/>
      <c r="B456" s="20"/>
      <c r="C456" s="21"/>
      <c r="D456" s="26"/>
      <c r="E456" s="28"/>
      <c r="F456" s="34"/>
      <c r="G456" s="69"/>
      <c r="H456" s="69"/>
      <c r="I456" s="32"/>
      <c r="J456" s="30"/>
      <c r="L456" s="32"/>
      <c r="M456" s="30"/>
      <c r="O456" s="20"/>
      <c r="P456" s="20"/>
      <c r="Q456" s="20"/>
    </row>
    <row r="457" spans="1:17" ht="11.25" customHeight="1">
      <c r="A457" s="21"/>
      <c r="B457" s="20"/>
      <c r="C457" s="21"/>
      <c r="D457" s="26"/>
      <c r="E457" s="28"/>
      <c r="F457" s="34"/>
      <c r="G457" s="69"/>
      <c r="H457" s="69"/>
      <c r="I457" s="32"/>
      <c r="J457" s="30"/>
      <c r="L457" s="32"/>
      <c r="M457" s="30"/>
      <c r="O457" s="20"/>
      <c r="P457" s="20"/>
      <c r="Q457" s="20"/>
    </row>
    <row r="458" spans="1:17" ht="11.25" customHeight="1">
      <c r="A458" s="21"/>
      <c r="B458" s="20"/>
      <c r="C458" s="21"/>
      <c r="D458" s="26"/>
      <c r="E458" s="28"/>
      <c r="F458" s="34"/>
      <c r="G458" s="69"/>
      <c r="H458" s="69"/>
      <c r="I458" s="32"/>
      <c r="J458" s="30"/>
      <c r="L458" s="32"/>
      <c r="M458" s="30"/>
      <c r="O458" s="20"/>
      <c r="P458" s="20"/>
      <c r="Q458" s="20"/>
    </row>
    <row r="459" spans="1:17" ht="11.25" customHeight="1">
      <c r="A459" s="21"/>
      <c r="B459" s="20"/>
      <c r="C459" s="21"/>
      <c r="D459" s="26"/>
      <c r="E459" s="28"/>
      <c r="F459" s="34"/>
      <c r="G459" s="69"/>
      <c r="H459" s="69"/>
      <c r="I459" s="32"/>
      <c r="J459" s="30"/>
    </row>
    <row r="460" spans="1:17" ht="11.25" customHeight="1">
      <c r="A460" s="21"/>
      <c r="B460" s="20"/>
      <c r="C460" s="21"/>
      <c r="D460" s="26"/>
      <c r="E460" s="28"/>
      <c r="F460" s="34"/>
      <c r="G460" s="69"/>
      <c r="H460" s="69"/>
      <c r="I460" s="32"/>
      <c r="J460" s="30"/>
    </row>
    <row r="461" spans="1:17" ht="11.25" customHeight="1">
      <c r="A461" s="21"/>
      <c r="B461" s="20"/>
      <c r="C461" s="21"/>
      <c r="D461" s="26"/>
      <c r="E461" s="28"/>
      <c r="F461" s="34"/>
      <c r="G461" s="69"/>
      <c r="H461" s="69"/>
      <c r="I461" s="32"/>
      <c r="J461" s="30"/>
    </row>
    <row r="462" spans="1:17" ht="11.25" customHeight="1">
      <c r="A462" s="21"/>
      <c r="B462" s="20"/>
      <c r="C462" s="21"/>
      <c r="D462" s="26"/>
      <c r="E462" s="28"/>
      <c r="F462" s="34"/>
      <c r="G462" s="69"/>
      <c r="H462" s="69"/>
      <c r="I462" s="32"/>
      <c r="J462" s="30"/>
    </row>
    <row r="463" spans="1:17" ht="11.25" customHeight="1">
      <c r="A463" s="20"/>
      <c r="B463" s="21"/>
      <c r="C463" s="26"/>
      <c r="D463" s="28"/>
      <c r="E463" s="34"/>
      <c r="F463" s="23"/>
      <c r="G463" s="69"/>
      <c r="H463" s="69"/>
      <c r="I463" s="32"/>
      <c r="J463" s="30"/>
    </row>
    <row r="464" spans="1:17" ht="11.25" customHeight="1">
      <c r="A464" s="27"/>
      <c r="B464" s="29"/>
      <c r="C464" s="35"/>
      <c r="D464" s="24"/>
      <c r="E464" s="24"/>
      <c r="F464" s="33"/>
      <c r="G464" s="68"/>
      <c r="H464" s="69"/>
      <c r="I464" s="32"/>
      <c r="J464" s="30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5</v>
      </c>
      <c r="S2" s="14">
        <f>SUMIFS(data!$E:$E, data!$O:$O, 1, data!$P:$P, 7, data!$L:$L, 1)</f>
        <v>3</v>
      </c>
      <c r="T2" s="14">
        <f>SUMIFS(data!$E:$E, data!$O:$O, 2, data!$P:$P, 7, data!$L:$L, 1)</f>
        <v>2</v>
      </c>
      <c r="U2" s="14">
        <f>SUMIFS(data!$E:$E, data!$O:$O, 3, data!$P:$P, 7, data!$L:$L, 1)</f>
        <v>2</v>
      </c>
      <c r="V2" s="14">
        <f>SUMIFS(data!$E:$E, data!$O:$O, 1, data!$P:$P, 8, data!$L:$L, 1)</f>
        <v>1</v>
      </c>
      <c r="W2" s="14">
        <f>SUMIFS(data!$E:$E, data!$O:$O, 2, data!$P:$P, 8, data!$L:$L, 1)</f>
        <v>14</v>
      </c>
      <c r="X2" s="14">
        <f>SUMIFS(data!$E:$E, data!$O:$O, 3, data!$P:$P, 8, data!$L:$L, 1)</f>
        <v>38</v>
      </c>
      <c r="Y2" s="14">
        <f>SUMIFS(data!$E:$E, data!$O:$O, 1, data!$P:$P, 9, data!$L:$L, 1)</f>
        <v>72</v>
      </c>
      <c r="Z2" s="14">
        <f>SUMIFS(data!$E:$E, data!$O:$O, 2, data!$P:$P, 9, data!$L:$L, 1)</f>
        <v>68</v>
      </c>
      <c r="AA2" s="14">
        <f>SUMIFS(data!$E:$E, data!$O:$O, 3, data!$P:$P, 9, data!$L:$L, 1)</f>
        <v>57</v>
      </c>
      <c r="AB2" s="14">
        <f>SUMIFS(data!$E:$E, data!$O:$O, 1, data!$P:$P, 10, data!$L:$L, 1)</f>
        <v>18</v>
      </c>
      <c r="AC2" s="14">
        <f>SUMIFS(data!$E:$E, data!$O:$O, 2, data!$P:$P, 10, data!$L:$L, 1)</f>
        <v>7</v>
      </c>
      <c r="AD2" s="14">
        <f>SUMIFS(data!$E:$E, data!$O:$O, 3, data!$P:$P, 10, data!$L:$L, 1)</f>
        <v>4</v>
      </c>
      <c r="AE2" s="14">
        <f>SUMIFS(data!$E:$E, data!$O:$O, 1, data!$P:$P, 11, data!$L:$L, 1)</f>
        <v>2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293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8</v>
      </c>
    </row>
    <row r="4" spans="1:39">
      <c r="A4" s="3" t="s">
        <v>4</v>
      </c>
      <c r="B4" s="4"/>
      <c r="C4" s="5"/>
      <c r="D4" s="4"/>
      <c r="E4" s="4"/>
      <c r="F4" s="4"/>
      <c r="G4" s="101">
        <f>SUM(A2:AJ2)</f>
        <v>293</v>
      </c>
      <c r="H4" s="102"/>
      <c r="I4" s="102"/>
      <c r="J4" s="10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3</v>
      </c>
    </row>
    <row r="14" spans="1:39">
      <c r="AL14">
        <v>1960</v>
      </c>
      <c r="AM14">
        <f>SUMIFS(data!$E:$E, data!$Q:$Q, "1960", data!$L:$L, 1)</f>
        <v>1</v>
      </c>
    </row>
    <row r="15" spans="1:39">
      <c r="AL15">
        <v>1961</v>
      </c>
      <c r="AM15">
        <f>SUMIFS(data!$E:$E, data!$Q:$Q, "1961", data!$L:$L, 1)</f>
        <v>2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2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5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2</v>
      </c>
    </row>
    <row r="24" spans="38:39">
      <c r="AL24">
        <v>1970</v>
      </c>
      <c r="AM24">
        <f>SUMIFS(data!$E:$E, data!$Q:$Q, "1970", data!$L:$L, 1)</f>
        <v>8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6</v>
      </c>
    </row>
    <row r="27" spans="38:39">
      <c r="AL27">
        <v>1973</v>
      </c>
      <c r="AM27">
        <f>SUMIFS(data!$E:$E, data!$Q:$Q, "1973", data!$L:$L, 1)</f>
        <v>4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4</v>
      </c>
    </row>
    <row r="31" spans="38:39">
      <c r="AL31">
        <v>1977</v>
      </c>
      <c r="AM31">
        <f>SUMIFS(data!$E:$E, data!$Q:$Q, "1977", data!$L:$L, 1)</f>
        <v>2</v>
      </c>
    </row>
    <row r="32" spans="38:39">
      <c r="AL32">
        <v>1978</v>
      </c>
      <c r="AM32">
        <f>SUMIFS(data!$E:$E, data!$Q:$Q, "1978", data!$L:$L, 1)</f>
        <v>4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2</v>
      </c>
    </row>
    <row r="35" spans="38:39">
      <c r="AL35">
        <v>1981</v>
      </c>
      <c r="AM35">
        <f>SUMIFS(data!$E:$E, data!$Q:$Q, "1981", data!$L:$L, 1)</f>
        <v>9</v>
      </c>
    </row>
    <row r="36" spans="38:39">
      <c r="AL36">
        <v>1982</v>
      </c>
      <c r="AM36">
        <f>SUMIFS(data!$E:$E, data!$Q:$Q, "1982", data!$L:$L, 1)</f>
        <v>3</v>
      </c>
    </row>
    <row r="37" spans="38:39">
      <c r="AL37">
        <v>1983</v>
      </c>
      <c r="AM37">
        <f>SUMIFS(data!$E:$E, data!$Q:$Q, "1983", data!$L:$L, 1)</f>
        <v>3</v>
      </c>
    </row>
    <row r="38" spans="38:39">
      <c r="AL38">
        <v>1984</v>
      </c>
      <c r="AM38">
        <f>SUMIFS(data!$E:$E, data!$Q:$Q, "1984", data!$L:$L, 1)</f>
        <v>4</v>
      </c>
    </row>
    <row r="39" spans="38:39">
      <c r="AL39">
        <v>1985</v>
      </c>
      <c r="AM39">
        <f>SUMIFS(data!$E:$E, data!$Q:$Q, "1985", data!$L:$L, 1)</f>
        <v>3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3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3</v>
      </c>
    </row>
    <row r="46" spans="38:39">
      <c r="AL46">
        <v>1992</v>
      </c>
      <c r="AM46">
        <f>SUMIFS(data!$E:$E, data!$Q:$Q, "1992", data!$L:$L, 1)</f>
        <v>6</v>
      </c>
    </row>
    <row r="47" spans="38:39">
      <c r="AL47">
        <v>1993</v>
      </c>
      <c r="AM47">
        <f>SUMIFS(data!$E:$E, data!$Q:$Q, "1993", data!$L:$L, 1)</f>
        <v>7</v>
      </c>
    </row>
    <row r="48" spans="38:39">
      <c r="AL48">
        <v>1994</v>
      </c>
      <c r="AM48">
        <f>SUMIFS(data!$E:$E, data!$Q:$Q, "1994", data!$L:$L, 1)</f>
        <v>8</v>
      </c>
    </row>
    <row r="49" spans="38:39">
      <c r="AL49">
        <v>1995</v>
      </c>
      <c r="AM49">
        <f>SUMIFS(data!$E:$E, data!$Q:$Q, "1995", data!$L:$L, 1)</f>
        <v>8</v>
      </c>
    </row>
    <row r="50" spans="38:39">
      <c r="AL50">
        <v>1996</v>
      </c>
      <c r="AM50">
        <f>SUMIFS(data!$E:$E, data!$Q:$Q, "1996", data!$L:$L, 1)</f>
        <v>5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2</v>
      </c>
    </row>
    <row r="53" spans="38:39">
      <c r="AL53">
        <v>1999</v>
      </c>
      <c r="AM53">
        <f>SUMIFS(data!$E:$E, data!$Q:$Q, "1999", data!$L:$L, 1)</f>
        <v>4</v>
      </c>
    </row>
    <row r="54" spans="38:39">
      <c r="AL54">
        <v>2000</v>
      </c>
      <c r="AM54">
        <f>SUMIFS(data!$E:$E, data!$Q:$Q, "2000", data!$L:$L, 1)</f>
        <v>4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4</v>
      </c>
    </row>
    <row r="57" spans="38:39">
      <c r="AL57">
        <v>2003</v>
      </c>
      <c r="AM57">
        <f>SUMIFS(data!$E:$E, data!$Q:$Q, "2003", data!$L:$L, 1)</f>
        <v>9</v>
      </c>
    </row>
    <row r="58" spans="38:39">
      <c r="AL58">
        <v>2004</v>
      </c>
      <c r="AM58">
        <f>SUMIFS(data!$E:$E, data!$Q:$Q, "2004", data!$L:$L, 1)</f>
        <v>2</v>
      </c>
    </row>
    <row r="59" spans="38:39">
      <c r="AL59">
        <v>2005</v>
      </c>
      <c r="AM59">
        <f>SUMIFS(data!$E:$E, data!$Q:$Q, "2005", data!$L:$L, 1)</f>
        <v>5</v>
      </c>
    </row>
    <row r="60" spans="38:39">
      <c r="AL60">
        <v>2006</v>
      </c>
      <c r="AM60">
        <f>SUMIFS(data!$E:$E, data!$Q:$Q, "2006", data!$L:$L, 1)</f>
        <v>5</v>
      </c>
    </row>
    <row r="61" spans="38:39">
      <c r="AL61">
        <v>2007</v>
      </c>
      <c r="AM61">
        <f>SUMIFS(data!$E:$E, data!$Q:$Q, "2007", data!$L:$L, 1)</f>
        <v>3</v>
      </c>
    </row>
    <row r="62" spans="38:39">
      <c r="AL62">
        <v>2008</v>
      </c>
      <c r="AM62">
        <f>SUMIFS(data!$E:$E, data!$Q:$Q, "2008", data!$L:$L, 1)</f>
        <v>3</v>
      </c>
    </row>
    <row r="63" spans="38:39">
      <c r="AL63">
        <v>2009</v>
      </c>
      <c r="AM63">
        <f>SUMIFS(data!$E:$E, data!$Q:$Q, "2009", data!$L:$L, 1)</f>
        <v>10</v>
      </c>
    </row>
    <row r="64" spans="38:39">
      <c r="AL64">
        <v>2010</v>
      </c>
      <c r="AM64">
        <f>SUMIFS(data!$E:$E, data!$Q:$Q, "2010", data!$L:$L, 1)</f>
        <v>12</v>
      </c>
    </row>
    <row r="65" spans="38:39">
      <c r="AL65">
        <v>2011</v>
      </c>
      <c r="AM65">
        <f>SUMIFS(data!$E:$E, data!$Q:$Q, "2011", data!$L:$L, 1)</f>
        <v>8</v>
      </c>
    </row>
    <row r="66" spans="38:39">
      <c r="AL66">
        <v>2012</v>
      </c>
      <c r="AM66">
        <f>SUMIFS(data!$E:$E, data!$Q:$Q, "2012", data!$L:$L, 1)</f>
        <v>11</v>
      </c>
    </row>
    <row r="67" spans="38:39">
      <c r="AL67">
        <v>2013</v>
      </c>
      <c r="AM67">
        <f>SUMIFS(data!$E:$E, data!$Q:$Q, "2013", data!$L:$L, 1)</f>
        <v>14</v>
      </c>
    </row>
    <row r="68" spans="38:39">
      <c r="AL68">
        <v>2014</v>
      </c>
      <c r="AM68">
        <f>SUMIFS(data!$E:$E, data!$Q:$Q, "2014", data!$L:$L, 1)</f>
        <v>7</v>
      </c>
    </row>
    <row r="69" spans="38:39">
      <c r="AL69">
        <v>2015</v>
      </c>
      <c r="AM69">
        <f>SUMIFS(data!$E:$E, data!$Q:$Q, "2015", data!$L:$L, 1)</f>
        <v>6</v>
      </c>
    </row>
    <row r="70" spans="38:39">
      <c r="AL70">
        <v>2016</v>
      </c>
      <c r="AM70">
        <f>SUMIFS(data!$E:$E, data!$Q:$Q, "2016", data!$L:$L, 1)</f>
        <v>10</v>
      </c>
    </row>
    <row r="71" spans="38:39">
      <c r="AL71">
        <v>2017</v>
      </c>
      <c r="AM71">
        <f>SUMIFS(data!$E:$E, data!$Q:$Q, "2017", data!$L:$L, 1)</f>
        <v>7</v>
      </c>
    </row>
    <row r="72" spans="38:39">
      <c r="AL72">
        <v>2018</v>
      </c>
      <c r="AM72">
        <f>SUMIFS(data!$E:$E, data!$Q:$Q, "2018", data!$L:$L, 1)</f>
        <v>11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12</v>
      </c>
    </row>
    <row r="75" spans="38:39">
      <c r="AL75">
        <v>2021</v>
      </c>
      <c r="AM75">
        <f>SUMIFS(data!$E:$E, data!$Q:$Q, "2021", data!$L:$L, 1)</f>
        <v>9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3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37" t="s">
        <v>133</v>
      </c>
      <c r="N8" s="37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95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7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27</v>
      </c>
    </row>
    <row r="21" spans="12:14">
      <c r="L21" s="2" t="s">
        <v>62</v>
      </c>
      <c r="M21" s="2" t="s">
        <v>79</v>
      </c>
      <c r="N21" s="2">
        <f>SUMIFS(data!E:E, data!B:B, "=oheb", data!L:L, 1)</f>
        <v>3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149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293</v>
      </c>
    </row>
    <row r="28" spans="12:14">
      <c r="L28" s="17"/>
      <c r="M28" s="18"/>
    </row>
    <row r="29" spans="12:14">
      <c r="L29" t="s">
        <v>421</v>
      </c>
    </row>
    <row r="30" spans="12:14">
      <c r="L30" t="s">
        <v>422</v>
      </c>
    </row>
    <row r="31" spans="12:14">
      <c r="L31" t="s">
        <v>423</v>
      </c>
    </row>
    <row r="32" spans="12:14">
      <c r="L32" t="s">
        <v>424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2023-05-10T16:45:48Z</dcterms:modified>
</cp:coreProperties>
</file>