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2" i="1" l="1"/>
  <c r="P112" i="1"/>
  <c r="Q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Q233" i="1"/>
  <c r="EE233" i="1"/>
  <c r="ED233" i="1"/>
  <c r="EC233" i="1"/>
  <c r="EB233" i="1"/>
  <c r="EA233" i="1"/>
  <c r="DZ233" i="1"/>
  <c r="DY233" i="1"/>
  <c r="DX233" i="1"/>
  <c r="DW233" i="1"/>
  <c r="DV233" i="1"/>
  <c r="DU233" i="1"/>
  <c r="DT233" i="1"/>
  <c r="DS233" i="1"/>
  <c r="DR233" i="1"/>
  <c r="DQ233" i="1"/>
  <c r="DP233" i="1"/>
  <c r="DO233" i="1"/>
  <c r="DN233" i="1"/>
  <c r="DM233" i="1"/>
  <c r="DL233" i="1"/>
  <c r="DK233" i="1"/>
  <c r="DJ233" i="1"/>
  <c r="DI233" i="1"/>
  <c r="DH233" i="1"/>
  <c r="DG233" i="1"/>
  <c r="DF233" i="1"/>
  <c r="DE233" i="1"/>
  <c r="DD233" i="1"/>
  <c r="DC233" i="1"/>
  <c r="P233" i="1"/>
  <c r="O233" i="1"/>
  <c r="Q231" i="1"/>
  <c r="EE231" i="1"/>
  <c r="ED231" i="1"/>
  <c r="EC231" i="1"/>
  <c r="EB231" i="1"/>
  <c r="EA231" i="1"/>
  <c r="DZ231" i="1"/>
  <c r="DY231" i="1"/>
  <c r="DX231" i="1"/>
  <c r="DW231" i="1"/>
  <c r="DV231" i="1"/>
  <c r="DU231" i="1"/>
  <c r="DT231" i="1"/>
  <c r="DS231" i="1"/>
  <c r="DR231" i="1"/>
  <c r="DQ231" i="1"/>
  <c r="DP231" i="1"/>
  <c r="DO231" i="1"/>
  <c r="DN231" i="1"/>
  <c r="DM231" i="1"/>
  <c r="DL231" i="1"/>
  <c r="DK231" i="1"/>
  <c r="DJ231" i="1"/>
  <c r="DI231" i="1"/>
  <c r="DH231" i="1"/>
  <c r="DG231" i="1"/>
  <c r="DF231" i="1"/>
  <c r="DE231" i="1"/>
  <c r="DD231" i="1"/>
  <c r="DC231" i="1"/>
  <c r="P231" i="1"/>
  <c r="O231" i="1"/>
  <c r="Q234" i="1"/>
  <c r="EE234" i="1"/>
  <c r="ED234" i="1"/>
  <c r="EC234" i="1"/>
  <c r="EB234" i="1"/>
  <c r="EA234" i="1"/>
  <c r="DZ234" i="1"/>
  <c r="DY234" i="1"/>
  <c r="DX234" i="1"/>
  <c r="DW234" i="1"/>
  <c r="DV234" i="1"/>
  <c r="DU234" i="1"/>
  <c r="DT234" i="1"/>
  <c r="DS234" i="1"/>
  <c r="DR234" i="1"/>
  <c r="DQ234" i="1"/>
  <c r="DP234" i="1"/>
  <c r="DO234" i="1"/>
  <c r="DN234" i="1"/>
  <c r="DM234" i="1"/>
  <c r="DL234" i="1"/>
  <c r="DK234" i="1"/>
  <c r="DJ234" i="1"/>
  <c r="DI234" i="1"/>
  <c r="DH234" i="1"/>
  <c r="DG234" i="1"/>
  <c r="DF234" i="1"/>
  <c r="DE234" i="1"/>
  <c r="DD234" i="1"/>
  <c r="DC234" i="1"/>
  <c r="P234" i="1"/>
  <c r="O234" i="1"/>
  <c r="Q232" i="1"/>
  <c r="EE232" i="1"/>
  <c r="ED232" i="1"/>
  <c r="EC232" i="1"/>
  <c r="EB232" i="1"/>
  <c r="EA232" i="1"/>
  <c r="DZ232" i="1"/>
  <c r="DY232" i="1"/>
  <c r="DX232" i="1"/>
  <c r="DW232" i="1"/>
  <c r="DV232" i="1"/>
  <c r="DU232" i="1"/>
  <c r="DT232" i="1"/>
  <c r="DS232" i="1"/>
  <c r="DR232" i="1"/>
  <c r="DQ232" i="1"/>
  <c r="DP232" i="1"/>
  <c r="DO232" i="1"/>
  <c r="DN232" i="1"/>
  <c r="DM232" i="1"/>
  <c r="DL232" i="1"/>
  <c r="DK232" i="1"/>
  <c r="DJ232" i="1"/>
  <c r="DI232" i="1"/>
  <c r="DH232" i="1"/>
  <c r="DG232" i="1"/>
  <c r="DF232" i="1"/>
  <c r="DE232" i="1"/>
  <c r="DD232" i="1"/>
  <c r="DC232" i="1"/>
  <c r="P232" i="1"/>
  <c r="O232" i="1"/>
  <c r="Q230" i="1"/>
  <c r="EE230" i="1"/>
  <c r="ED230" i="1"/>
  <c r="EC230" i="1"/>
  <c r="EB230" i="1"/>
  <c r="EA230" i="1"/>
  <c r="DZ230" i="1"/>
  <c r="DY230" i="1"/>
  <c r="DX230" i="1"/>
  <c r="DW230" i="1"/>
  <c r="DV230" i="1"/>
  <c r="DU230" i="1"/>
  <c r="DT230" i="1"/>
  <c r="DS230" i="1"/>
  <c r="DR230" i="1"/>
  <c r="DQ230" i="1"/>
  <c r="DP230" i="1"/>
  <c r="DO230" i="1"/>
  <c r="DN230" i="1"/>
  <c r="DM230" i="1"/>
  <c r="DL230" i="1"/>
  <c r="DK230" i="1"/>
  <c r="DJ230" i="1"/>
  <c r="DI230" i="1"/>
  <c r="DH230" i="1"/>
  <c r="DG230" i="1"/>
  <c r="DF230" i="1"/>
  <c r="DE230" i="1"/>
  <c r="DD230" i="1"/>
  <c r="DC230" i="1"/>
  <c r="P230" i="1"/>
  <c r="O230" i="1"/>
  <c r="Q228" i="1"/>
  <c r="EE228" i="1"/>
  <c r="ED228" i="1"/>
  <c r="EC228" i="1"/>
  <c r="EB228" i="1"/>
  <c r="EA228" i="1"/>
  <c r="DZ228" i="1"/>
  <c r="DY228" i="1"/>
  <c r="DX228" i="1"/>
  <c r="DW228" i="1"/>
  <c r="DV228" i="1"/>
  <c r="DU228" i="1"/>
  <c r="DT228" i="1"/>
  <c r="DS228" i="1"/>
  <c r="DR228" i="1"/>
  <c r="DQ228" i="1"/>
  <c r="DP228" i="1"/>
  <c r="DO228" i="1"/>
  <c r="DN228" i="1"/>
  <c r="DM228" i="1"/>
  <c r="DL228" i="1"/>
  <c r="DK228" i="1"/>
  <c r="DJ228" i="1"/>
  <c r="DI228" i="1"/>
  <c r="DH228" i="1"/>
  <c r="DG228" i="1"/>
  <c r="DF228" i="1"/>
  <c r="DE228" i="1"/>
  <c r="DD228" i="1"/>
  <c r="DC228" i="1"/>
  <c r="P228" i="1"/>
  <c r="O228" i="1"/>
  <c r="Q229" i="1"/>
  <c r="EE229" i="1"/>
  <c r="ED229" i="1"/>
  <c r="EC229" i="1"/>
  <c r="EB229" i="1"/>
  <c r="EA229" i="1"/>
  <c r="DZ229" i="1"/>
  <c r="DY229" i="1"/>
  <c r="DX229" i="1"/>
  <c r="DW229" i="1"/>
  <c r="DV229" i="1"/>
  <c r="DU229" i="1"/>
  <c r="DT229" i="1"/>
  <c r="DS229" i="1"/>
  <c r="DR229" i="1"/>
  <c r="DQ229" i="1"/>
  <c r="DP229" i="1"/>
  <c r="DO229" i="1"/>
  <c r="DN229" i="1"/>
  <c r="DM229" i="1"/>
  <c r="DL229" i="1"/>
  <c r="DK229" i="1"/>
  <c r="DJ229" i="1"/>
  <c r="DI229" i="1"/>
  <c r="DH229" i="1"/>
  <c r="DG229" i="1"/>
  <c r="DF229" i="1"/>
  <c r="DE229" i="1"/>
  <c r="DD229" i="1"/>
  <c r="DC229" i="1"/>
  <c r="P229" i="1"/>
  <c r="O229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EE227" i="1"/>
  <c r="ED227" i="1"/>
  <c r="EC227" i="1"/>
  <c r="EB227" i="1"/>
  <c r="EA227" i="1"/>
  <c r="DZ227" i="1"/>
  <c r="DY227" i="1"/>
  <c r="DX227" i="1"/>
  <c r="DW227" i="1"/>
  <c r="DV227" i="1"/>
  <c r="DU227" i="1"/>
  <c r="DT227" i="1"/>
  <c r="DS227" i="1"/>
  <c r="DR227" i="1"/>
  <c r="DQ227" i="1"/>
  <c r="DP227" i="1"/>
  <c r="DO227" i="1"/>
  <c r="DN227" i="1"/>
  <c r="DM227" i="1"/>
  <c r="DL227" i="1"/>
  <c r="DK227" i="1"/>
  <c r="DJ227" i="1"/>
  <c r="DI227" i="1"/>
  <c r="DH227" i="1"/>
  <c r="DG227" i="1"/>
  <c r="DF227" i="1"/>
  <c r="DE227" i="1"/>
  <c r="DD227" i="1"/>
  <c r="DC227" i="1"/>
  <c r="P227" i="1"/>
  <c r="O227" i="1"/>
  <c r="EE226" i="1"/>
  <c r="ED226" i="1"/>
  <c r="EC226" i="1"/>
  <c r="EB226" i="1"/>
  <c r="EA226" i="1"/>
  <c r="DZ226" i="1"/>
  <c r="DY226" i="1"/>
  <c r="DX226" i="1"/>
  <c r="DW226" i="1"/>
  <c r="DV226" i="1"/>
  <c r="DU226" i="1"/>
  <c r="DT226" i="1"/>
  <c r="DS226" i="1"/>
  <c r="DR226" i="1"/>
  <c r="DQ226" i="1"/>
  <c r="DP226" i="1"/>
  <c r="DO226" i="1"/>
  <c r="DN226" i="1"/>
  <c r="DM226" i="1"/>
  <c r="DL226" i="1"/>
  <c r="DK226" i="1"/>
  <c r="DJ226" i="1"/>
  <c r="DI226" i="1"/>
  <c r="DH226" i="1"/>
  <c r="DG226" i="1"/>
  <c r="DF226" i="1"/>
  <c r="DE226" i="1"/>
  <c r="DD226" i="1"/>
  <c r="DC226" i="1"/>
  <c r="P226" i="1"/>
  <c r="O226" i="1"/>
  <c r="EE224" i="1"/>
  <c r="ED224" i="1"/>
  <c r="EC224" i="1"/>
  <c r="EB224" i="1"/>
  <c r="EA224" i="1"/>
  <c r="DZ224" i="1"/>
  <c r="DY224" i="1"/>
  <c r="DX224" i="1"/>
  <c r="DW224" i="1"/>
  <c r="DV224" i="1"/>
  <c r="DU224" i="1"/>
  <c r="DT224" i="1"/>
  <c r="DS224" i="1"/>
  <c r="DR224" i="1"/>
  <c r="DQ224" i="1"/>
  <c r="DP224" i="1"/>
  <c r="DO224" i="1"/>
  <c r="DN224" i="1"/>
  <c r="DM224" i="1"/>
  <c r="DL224" i="1"/>
  <c r="DK224" i="1"/>
  <c r="DJ224" i="1"/>
  <c r="DI224" i="1"/>
  <c r="DH224" i="1"/>
  <c r="DG224" i="1"/>
  <c r="DF224" i="1"/>
  <c r="DE224" i="1"/>
  <c r="DD224" i="1"/>
  <c r="DC224" i="1"/>
  <c r="P224" i="1"/>
  <c r="O224" i="1"/>
  <c r="EE222" i="1"/>
  <c r="ED222" i="1"/>
  <c r="EC222" i="1"/>
  <c r="EB222" i="1"/>
  <c r="EA222" i="1"/>
  <c r="DZ222" i="1"/>
  <c r="DY222" i="1"/>
  <c r="DX222" i="1"/>
  <c r="DW222" i="1"/>
  <c r="DV222" i="1"/>
  <c r="DU222" i="1"/>
  <c r="DT222" i="1"/>
  <c r="DS222" i="1"/>
  <c r="DR222" i="1"/>
  <c r="DQ222" i="1"/>
  <c r="DP222" i="1"/>
  <c r="DO222" i="1"/>
  <c r="DN222" i="1"/>
  <c r="DM222" i="1"/>
  <c r="DL222" i="1"/>
  <c r="DK222" i="1"/>
  <c r="DJ222" i="1"/>
  <c r="DI222" i="1"/>
  <c r="DH222" i="1"/>
  <c r="DG222" i="1"/>
  <c r="DF222" i="1"/>
  <c r="DE222" i="1"/>
  <c r="DD222" i="1"/>
  <c r="DC222" i="1"/>
  <c r="P222" i="1"/>
  <c r="O222" i="1"/>
  <c r="EE220" i="1"/>
  <c r="ED220" i="1"/>
  <c r="EC220" i="1"/>
  <c r="EB220" i="1"/>
  <c r="EA220" i="1"/>
  <c r="DZ220" i="1"/>
  <c r="DY220" i="1"/>
  <c r="DX220" i="1"/>
  <c r="DW220" i="1"/>
  <c r="DV220" i="1"/>
  <c r="DU220" i="1"/>
  <c r="DT220" i="1"/>
  <c r="DS220" i="1"/>
  <c r="DR220" i="1"/>
  <c r="DQ220" i="1"/>
  <c r="DP220" i="1"/>
  <c r="DO220" i="1"/>
  <c r="DN220" i="1"/>
  <c r="DM220" i="1"/>
  <c r="DL220" i="1"/>
  <c r="DK220" i="1"/>
  <c r="DJ220" i="1"/>
  <c r="DI220" i="1"/>
  <c r="DH220" i="1"/>
  <c r="DG220" i="1"/>
  <c r="DF220" i="1"/>
  <c r="DE220" i="1"/>
  <c r="DD220" i="1"/>
  <c r="DC220" i="1"/>
  <c r="P220" i="1"/>
  <c r="O220" i="1"/>
  <c r="EE218" i="1"/>
  <c r="ED218" i="1"/>
  <c r="EC218" i="1"/>
  <c r="EB218" i="1"/>
  <c r="EA218" i="1"/>
  <c r="DZ218" i="1"/>
  <c r="DY218" i="1"/>
  <c r="DX218" i="1"/>
  <c r="DW218" i="1"/>
  <c r="DV218" i="1"/>
  <c r="DU218" i="1"/>
  <c r="DT218" i="1"/>
  <c r="DS218" i="1"/>
  <c r="DR218" i="1"/>
  <c r="DQ218" i="1"/>
  <c r="DP218" i="1"/>
  <c r="DO218" i="1"/>
  <c r="DN218" i="1"/>
  <c r="DM218" i="1"/>
  <c r="DL218" i="1"/>
  <c r="DK218" i="1"/>
  <c r="DJ218" i="1"/>
  <c r="DI218" i="1"/>
  <c r="DH218" i="1"/>
  <c r="DG218" i="1"/>
  <c r="DF218" i="1"/>
  <c r="DE218" i="1"/>
  <c r="DD218" i="1"/>
  <c r="DC218" i="1"/>
  <c r="P218" i="1"/>
  <c r="O218" i="1"/>
  <c r="EE216" i="1"/>
  <c r="ED216" i="1"/>
  <c r="EC216" i="1"/>
  <c r="EB216" i="1"/>
  <c r="EA216" i="1"/>
  <c r="DZ216" i="1"/>
  <c r="DY216" i="1"/>
  <c r="DX216" i="1"/>
  <c r="DW216" i="1"/>
  <c r="DV216" i="1"/>
  <c r="DU216" i="1"/>
  <c r="DT216" i="1"/>
  <c r="DS216" i="1"/>
  <c r="DR216" i="1"/>
  <c r="DQ216" i="1"/>
  <c r="DP216" i="1"/>
  <c r="DO216" i="1"/>
  <c r="DN216" i="1"/>
  <c r="DM216" i="1"/>
  <c r="DL216" i="1"/>
  <c r="DK216" i="1"/>
  <c r="DJ216" i="1"/>
  <c r="DI216" i="1"/>
  <c r="DH216" i="1"/>
  <c r="DG216" i="1"/>
  <c r="DF216" i="1"/>
  <c r="DE216" i="1"/>
  <c r="DD216" i="1"/>
  <c r="DC216" i="1"/>
  <c r="P216" i="1"/>
  <c r="O216" i="1"/>
  <c r="EE214" i="1"/>
  <c r="ED214" i="1"/>
  <c r="EC214" i="1"/>
  <c r="EB214" i="1"/>
  <c r="EA214" i="1"/>
  <c r="DZ214" i="1"/>
  <c r="DY214" i="1"/>
  <c r="DX214" i="1"/>
  <c r="DW214" i="1"/>
  <c r="DV214" i="1"/>
  <c r="DU214" i="1"/>
  <c r="DT214" i="1"/>
  <c r="DS214" i="1"/>
  <c r="DR214" i="1"/>
  <c r="DQ214" i="1"/>
  <c r="DP214" i="1"/>
  <c r="DO214" i="1"/>
  <c r="DN214" i="1"/>
  <c r="DM214" i="1"/>
  <c r="DL214" i="1"/>
  <c r="DK214" i="1"/>
  <c r="DJ214" i="1"/>
  <c r="DI214" i="1"/>
  <c r="DH214" i="1"/>
  <c r="DG214" i="1"/>
  <c r="DF214" i="1"/>
  <c r="DE214" i="1"/>
  <c r="DD214" i="1"/>
  <c r="DC214" i="1"/>
  <c r="P214" i="1"/>
  <c r="O214" i="1"/>
  <c r="EE212" i="1"/>
  <c r="ED212" i="1"/>
  <c r="EC212" i="1"/>
  <c r="EB212" i="1"/>
  <c r="EA212" i="1"/>
  <c r="DZ212" i="1"/>
  <c r="DY212" i="1"/>
  <c r="DX212" i="1"/>
  <c r="DW212" i="1"/>
  <c r="DV212" i="1"/>
  <c r="DU212" i="1"/>
  <c r="DT212" i="1"/>
  <c r="DS212" i="1"/>
  <c r="DR212" i="1"/>
  <c r="DQ212" i="1"/>
  <c r="DP212" i="1"/>
  <c r="DO212" i="1"/>
  <c r="DN212" i="1"/>
  <c r="DM212" i="1"/>
  <c r="DL212" i="1"/>
  <c r="DK212" i="1"/>
  <c r="DJ212" i="1"/>
  <c r="DI212" i="1"/>
  <c r="DH212" i="1"/>
  <c r="DG212" i="1"/>
  <c r="DF212" i="1"/>
  <c r="DE212" i="1"/>
  <c r="DD212" i="1"/>
  <c r="DC212" i="1"/>
  <c r="P212" i="1"/>
  <c r="O212" i="1"/>
  <c r="EE225" i="1"/>
  <c r="ED225" i="1"/>
  <c r="EC225" i="1"/>
  <c r="EB225" i="1"/>
  <c r="EA225" i="1"/>
  <c r="DZ225" i="1"/>
  <c r="DY225" i="1"/>
  <c r="DX225" i="1"/>
  <c r="DW225" i="1"/>
  <c r="DV225" i="1"/>
  <c r="DU225" i="1"/>
  <c r="DT225" i="1"/>
  <c r="DS225" i="1"/>
  <c r="DR225" i="1"/>
  <c r="DQ225" i="1"/>
  <c r="DP225" i="1"/>
  <c r="DO225" i="1"/>
  <c r="DN225" i="1"/>
  <c r="DM225" i="1"/>
  <c r="DL225" i="1"/>
  <c r="DK225" i="1"/>
  <c r="DJ225" i="1"/>
  <c r="DI225" i="1"/>
  <c r="DH225" i="1"/>
  <c r="DG225" i="1"/>
  <c r="DF225" i="1"/>
  <c r="DE225" i="1"/>
  <c r="DD225" i="1"/>
  <c r="DC225" i="1"/>
  <c r="P225" i="1"/>
  <c r="O225" i="1"/>
  <c r="EE223" i="1"/>
  <c r="ED223" i="1"/>
  <c r="EC223" i="1"/>
  <c r="EB223" i="1"/>
  <c r="EA223" i="1"/>
  <c r="DZ223" i="1"/>
  <c r="DY223" i="1"/>
  <c r="DX223" i="1"/>
  <c r="DW223" i="1"/>
  <c r="DV223" i="1"/>
  <c r="DU223" i="1"/>
  <c r="DT223" i="1"/>
  <c r="DS223" i="1"/>
  <c r="DR223" i="1"/>
  <c r="DQ223" i="1"/>
  <c r="DP223" i="1"/>
  <c r="DO223" i="1"/>
  <c r="DN223" i="1"/>
  <c r="DM223" i="1"/>
  <c r="DL223" i="1"/>
  <c r="DK223" i="1"/>
  <c r="DJ223" i="1"/>
  <c r="DI223" i="1"/>
  <c r="DH223" i="1"/>
  <c r="DG223" i="1"/>
  <c r="DF223" i="1"/>
  <c r="DE223" i="1"/>
  <c r="DD223" i="1"/>
  <c r="DC223" i="1"/>
  <c r="P223" i="1"/>
  <c r="O223" i="1"/>
  <c r="EE221" i="1"/>
  <c r="ED221" i="1"/>
  <c r="EC221" i="1"/>
  <c r="EB221" i="1"/>
  <c r="EA221" i="1"/>
  <c r="DZ221" i="1"/>
  <c r="DY221" i="1"/>
  <c r="DX221" i="1"/>
  <c r="DW221" i="1"/>
  <c r="DV221" i="1"/>
  <c r="DU221" i="1"/>
  <c r="DT221" i="1"/>
  <c r="DS221" i="1"/>
  <c r="DR221" i="1"/>
  <c r="DQ221" i="1"/>
  <c r="DP221" i="1"/>
  <c r="DO221" i="1"/>
  <c r="DN221" i="1"/>
  <c r="DM221" i="1"/>
  <c r="DL221" i="1"/>
  <c r="DK221" i="1"/>
  <c r="DJ221" i="1"/>
  <c r="DI221" i="1"/>
  <c r="DH221" i="1"/>
  <c r="DG221" i="1"/>
  <c r="DF221" i="1"/>
  <c r="DE221" i="1"/>
  <c r="DD221" i="1"/>
  <c r="DC221" i="1"/>
  <c r="P221" i="1"/>
  <c r="O221" i="1"/>
  <c r="EE219" i="1"/>
  <c r="ED219" i="1"/>
  <c r="EC219" i="1"/>
  <c r="EB219" i="1"/>
  <c r="EA219" i="1"/>
  <c r="DZ219" i="1"/>
  <c r="DY219" i="1"/>
  <c r="DX219" i="1"/>
  <c r="DW219" i="1"/>
  <c r="DV219" i="1"/>
  <c r="DU219" i="1"/>
  <c r="DT219" i="1"/>
  <c r="DS219" i="1"/>
  <c r="DR219" i="1"/>
  <c r="DQ219" i="1"/>
  <c r="DP219" i="1"/>
  <c r="DO219" i="1"/>
  <c r="DN219" i="1"/>
  <c r="DM219" i="1"/>
  <c r="DL219" i="1"/>
  <c r="DK219" i="1"/>
  <c r="DJ219" i="1"/>
  <c r="DI219" i="1"/>
  <c r="DH219" i="1"/>
  <c r="DG219" i="1"/>
  <c r="DF219" i="1"/>
  <c r="DE219" i="1"/>
  <c r="DD219" i="1"/>
  <c r="DC219" i="1"/>
  <c r="P219" i="1"/>
  <c r="O219" i="1"/>
  <c r="EE217" i="1"/>
  <c r="ED217" i="1"/>
  <c r="EC217" i="1"/>
  <c r="EB217" i="1"/>
  <c r="EA217" i="1"/>
  <c r="DZ217" i="1"/>
  <c r="DY217" i="1"/>
  <c r="DX217" i="1"/>
  <c r="DW217" i="1"/>
  <c r="DV217" i="1"/>
  <c r="DU217" i="1"/>
  <c r="DT217" i="1"/>
  <c r="DS217" i="1"/>
  <c r="DR217" i="1"/>
  <c r="DQ217" i="1"/>
  <c r="DP217" i="1"/>
  <c r="DO217" i="1"/>
  <c r="DN217" i="1"/>
  <c r="DM217" i="1"/>
  <c r="DL217" i="1"/>
  <c r="DK217" i="1"/>
  <c r="DJ217" i="1"/>
  <c r="DI217" i="1"/>
  <c r="DH217" i="1"/>
  <c r="DG217" i="1"/>
  <c r="DF217" i="1"/>
  <c r="DE217" i="1"/>
  <c r="DD217" i="1"/>
  <c r="DC217" i="1"/>
  <c r="P217" i="1"/>
  <c r="O217" i="1"/>
  <c r="EE215" i="1"/>
  <c r="ED215" i="1"/>
  <c r="EC215" i="1"/>
  <c r="EB215" i="1"/>
  <c r="EA215" i="1"/>
  <c r="DZ215" i="1"/>
  <c r="DY215" i="1"/>
  <c r="DX215" i="1"/>
  <c r="DW215" i="1"/>
  <c r="DV215" i="1"/>
  <c r="DU215" i="1"/>
  <c r="DT215" i="1"/>
  <c r="DS215" i="1"/>
  <c r="DR215" i="1"/>
  <c r="DQ215" i="1"/>
  <c r="DP215" i="1"/>
  <c r="DO215" i="1"/>
  <c r="DN215" i="1"/>
  <c r="DM215" i="1"/>
  <c r="DL215" i="1"/>
  <c r="DK215" i="1"/>
  <c r="DJ215" i="1"/>
  <c r="DI215" i="1"/>
  <c r="DH215" i="1"/>
  <c r="DG215" i="1"/>
  <c r="DF215" i="1"/>
  <c r="DE215" i="1"/>
  <c r="DD215" i="1"/>
  <c r="DC215" i="1"/>
  <c r="P215" i="1"/>
  <c r="O215" i="1"/>
  <c r="EE213" i="1"/>
  <c r="ED213" i="1"/>
  <c r="EC213" i="1"/>
  <c r="EB213" i="1"/>
  <c r="EA213" i="1"/>
  <c r="DZ213" i="1"/>
  <c r="DY213" i="1"/>
  <c r="DX213" i="1"/>
  <c r="DW213" i="1"/>
  <c r="DV213" i="1"/>
  <c r="DU213" i="1"/>
  <c r="DT213" i="1"/>
  <c r="DS213" i="1"/>
  <c r="DR213" i="1"/>
  <c r="DQ213" i="1"/>
  <c r="DP213" i="1"/>
  <c r="DO213" i="1"/>
  <c r="DN213" i="1"/>
  <c r="DM213" i="1"/>
  <c r="DL213" i="1"/>
  <c r="DK213" i="1"/>
  <c r="DJ213" i="1"/>
  <c r="DI213" i="1"/>
  <c r="DH213" i="1"/>
  <c r="DG213" i="1"/>
  <c r="DF213" i="1"/>
  <c r="DE213" i="1"/>
  <c r="DD213" i="1"/>
  <c r="DC213" i="1"/>
  <c r="P213" i="1"/>
  <c r="O213" i="1"/>
  <c r="EE210" i="1"/>
  <c r="ED210" i="1"/>
  <c r="EC210" i="1"/>
  <c r="EB210" i="1"/>
  <c r="EA210" i="1"/>
  <c r="DZ210" i="1"/>
  <c r="DY210" i="1"/>
  <c r="DX210" i="1"/>
  <c r="DW210" i="1"/>
  <c r="DV210" i="1"/>
  <c r="DU210" i="1"/>
  <c r="DT210" i="1"/>
  <c r="DS210" i="1"/>
  <c r="DR210" i="1"/>
  <c r="DQ210" i="1"/>
  <c r="DP210" i="1"/>
  <c r="DO210" i="1"/>
  <c r="DN210" i="1"/>
  <c r="DM210" i="1"/>
  <c r="DL210" i="1"/>
  <c r="DK210" i="1"/>
  <c r="DJ210" i="1"/>
  <c r="DI210" i="1"/>
  <c r="DH210" i="1"/>
  <c r="DG210" i="1"/>
  <c r="DF210" i="1"/>
  <c r="DE210" i="1"/>
  <c r="DD210" i="1"/>
  <c r="DC210" i="1"/>
  <c r="P210" i="1"/>
  <c r="O210" i="1"/>
  <c r="EE211" i="1"/>
  <c r="ED211" i="1"/>
  <c r="EC211" i="1"/>
  <c r="EB211" i="1"/>
  <c r="EA211" i="1"/>
  <c r="DZ211" i="1"/>
  <c r="DY211" i="1"/>
  <c r="DX211" i="1"/>
  <c r="DW211" i="1"/>
  <c r="DV211" i="1"/>
  <c r="DU211" i="1"/>
  <c r="DT211" i="1"/>
  <c r="DS211" i="1"/>
  <c r="DR211" i="1"/>
  <c r="DQ211" i="1"/>
  <c r="DP211" i="1"/>
  <c r="DO211" i="1"/>
  <c r="DN211" i="1"/>
  <c r="DM211" i="1"/>
  <c r="DL211" i="1"/>
  <c r="DK211" i="1"/>
  <c r="DJ211" i="1"/>
  <c r="DI211" i="1"/>
  <c r="DH211" i="1"/>
  <c r="DG211" i="1"/>
  <c r="DF211" i="1"/>
  <c r="DE211" i="1"/>
  <c r="DD211" i="1"/>
  <c r="DC211" i="1"/>
  <c r="P211" i="1"/>
  <c r="O211" i="1"/>
  <c r="EE209" i="1"/>
  <c r="ED209" i="1"/>
  <c r="EC209" i="1"/>
  <c r="EB209" i="1"/>
  <c r="EA209" i="1"/>
  <c r="DZ209" i="1"/>
  <c r="DY209" i="1"/>
  <c r="DX209" i="1"/>
  <c r="DW209" i="1"/>
  <c r="DV209" i="1"/>
  <c r="DU209" i="1"/>
  <c r="DT209" i="1"/>
  <c r="DS209" i="1"/>
  <c r="DR209" i="1"/>
  <c r="DQ209" i="1"/>
  <c r="DP209" i="1"/>
  <c r="DO209" i="1"/>
  <c r="DN209" i="1"/>
  <c r="DM209" i="1"/>
  <c r="DL209" i="1"/>
  <c r="DK209" i="1"/>
  <c r="DJ209" i="1"/>
  <c r="DI209" i="1"/>
  <c r="DH209" i="1"/>
  <c r="DG209" i="1"/>
  <c r="DF209" i="1"/>
  <c r="DE209" i="1"/>
  <c r="DD209" i="1"/>
  <c r="DC209" i="1"/>
  <c r="P209" i="1"/>
  <c r="O209" i="1"/>
  <c r="EE207" i="1"/>
  <c r="ED207" i="1"/>
  <c r="EC207" i="1"/>
  <c r="EB207" i="1"/>
  <c r="EA207" i="1"/>
  <c r="DZ207" i="1"/>
  <c r="DY207" i="1"/>
  <c r="DX207" i="1"/>
  <c r="DW207" i="1"/>
  <c r="DV207" i="1"/>
  <c r="DU207" i="1"/>
  <c r="DT207" i="1"/>
  <c r="DS207" i="1"/>
  <c r="DR207" i="1"/>
  <c r="DQ207" i="1"/>
  <c r="DP207" i="1"/>
  <c r="DO207" i="1"/>
  <c r="DN207" i="1"/>
  <c r="DM207" i="1"/>
  <c r="DL207" i="1"/>
  <c r="DK207" i="1"/>
  <c r="DJ207" i="1"/>
  <c r="DI207" i="1"/>
  <c r="DH207" i="1"/>
  <c r="DG207" i="1"/>
  <c r="DF207" i="1"/>
  <c r="DE207" i="1"/>
  <c r="DD207" i="1"/>
  <c r="DC207" i="1"/>
  <c r="P207" i="1"/>
  <c r="O207" i="1"/>
  <c r="EE205" i="1"/>
  <c r="ED205" i="1"/>
  <c r="EC205" i="1"/>
  <c r="EB205" i="1"/>
  <c r="EA205" i="1"/>
  <c r="DZ205" i="1"/>
  <c r="DY205" i="1"/>
  <c r="DX205" i="1"/>
  <c r="DW205" i="1"/>
  <c r="DV205" i="1"/>
  <c r="DU205" i="1"/>
  <c r="DT205" i="1"/>
  <c r="DS205" i="1"/>
  <c r="DR205" i="1"/>
  <c r="DQ205" i="1"/>
  <c r="DP205" i="1"/>
  <c r="DO205" i="1"/>
  <c r="DN205" i="1"/>
  <c r="DM205" i="1"/>
  <c r="DL205" i="1"/>
  <c r="DK205" i="1"/>
  <c r="DJ205" i="1"/>
  <c r="DI205" i="1"/>
  <c r="DH205" i="1"/>
  <c r="DG205" i="1"/>
  <c r="DF205" i="1"/>
  <c r="DE205" i="1"/>
  <c r="DD205" i="1"/>
  <c r="DC205" i="1"/>
  <c r="P205" i="1"/>
  <c r="O205" i="1"/>
  <c r="EE203" i="1"/>
  <c r="ED203" i="1"/>
  <c r="EC203" i="1"/>
  <c r="EB203" i="1"/>
  <c r="EA203" i="1"/>
  <c r="DZ203" i="1"/>
  <c r="DY203" i="1"/>
  <c r="DX203" i="1"/>
  <c r="DW203" i="1"/>
  <c r="DV203" i="1"/>
  <c r="DU203" i="1"/>
  <c r="DT203" i="1"/>
  <c r="DS203" i="1"/>
  <c r="DR203" i="1"/>
  <c r="DQ203" i="1"/>
  <c r="DP203" i="1"/>
  <c r="DO203" i="1"/>
  <c r="DN203" i="1"/>
  <c r="DM203" i="1"/>
  <c r="DL203" i="1"/>
  <c r="DK203" i="1"/>
  <c r="DJ203" i="1"/>
  <c r="DI203" i="1"/>
  <c r="DH203" i="1"/>
  <c r="DG203" i="1"/>
  <c r="DF203" i="1"/>
  <c r="DE203" i="1"/>
  <c r="DD203" i="1"/>
  <c r="DC203" i="1"/>
  <c r="P203" i="1"/>
  <c r="O203" i="1"/>
  <c r="EE208" i="1"/>
  <c r="ED208" i="1"/>
  <c r="EC208" i="1"/>
  <c r="EB208" i="1"/>
  <c r="EA208" i="1"/>
  <c r="DZ208" i="1"/>
  <c r="DY208" i="1"/>
  <c r="DX208" i="1"/>
  <c r="DW208" i="1"/>
  <c r="DV208" i="1"/>
  <c r="DU208" i="1"/>
  <c r="DT208" i="1"/>
  <c r="DS208" i="1"/>
  <c r="DR208" i="1"/>
  <c r="DQ208" i="1"/>
  <c r="DP208" i="1"/>
  <c r="DO208" i="1"/>
  <c r="DN208" i="1"/>
  <c r="DM208" i="1"/>
  <c r="DL208" i="1"/>
  <c r="DK208" i="1"/>
  <c r="DJ208" i="1"/>
  <c r="DI208" i="1"/>
  <c r="DH208" i="1"/>
  <c r="DG208" i="1"/>
  <c r="DF208" i="1"/>
  <c r="DE208" i="1"/>
  <c r="DD208" i="1"/>
  <c r="DC208" i="1"/>
  <c r="P208" i="1"/>
  <c r="O208" i="1"/>
  <c r="EE206" i="1"/>
  <c r="ED206" i="1"/>
  <c r="EC206" i="1"/>
  <c r="EB206" i="1"/>
  <c r="EA206" i="1"/>
  <c r="DZ206" i="1"/>
  <c r="DY206" i="1"/>
  <c r="DX206" i="1"/>
  <c r="DW206" i="1"/>
  <c r="DV206" i="1"/>
  <c r="DU206" i="1"/>
  <c r="DT206" i="1"/>
  <c r="DS206" i="1"/>
  <c r="DR206" i="1"/>
  <c r="DQ206" i="1"/>
  <c r="DP206" i="1"/>
  <c r="DO206" i="1"/>
  <c r="DN206" i="1"/>
  <c r="DM206" i="1"/>
  <c r="DL206" i="1"/>
  <c r="DK206" i="1"/>
  <c r="DJ206" i="1"/>
  <c r="DI206" i="1"/>
  <c r="DH206" i="1"/>
  <c r="DG206" i="1"/>
  <c r="DF206" i="1"/>
  <c r="DE206" i="1"/>
  <c r="DD206" i="1"/>
  <c r="DC206" i="1"/>
  <c r="P206" i="1"/>
  <c r="O206" i="1"/>
  <c r="EE204" i="1"/>
  <c r="ED204" i="1"/>
  <c r="EC204" i="1"/>
  <c r="EB204" i="1"/>
  <c r="EA204" i="1"/>
  <c r="DZ204" i="1"/>
  <c r="DY204" i="1"/>
  <c r="DX204" i="1"/>
  <c r="DW204" i="1"/>
  <c r="DV204" i="1"/>
  <c r="DU204" i="1"/>
  <c r="DT204" i="1"/>
  <c r="DS204" i="1"/>
  <c r="DR204" i="1"/>
  <c r="DQ204" i="1"/>
  <c r="DP204" i="1"/>
  <c r="DO204" i="1"/>
  <c r="DN204" i="1"/>
  <c r="DM204" i="1"/>
  <c r="DL204" i="1"/>
  <c r="DK204" i="1"/>
  <c r="DJ204" i="1"/>
  <c r="DI204" i="1"/>
  <c r="DH204" i="1"/>
  <c r="DG204" i="1"/>
  <c r="DF204" i="1"/>
  <c r="DE204" i="1"/>
  <c r="DD204" i="1"/>
  <c r="DC204" i="1"/>
  <c r="P204" i="1"/>
  <c r="O204" i="1"/>
  <c r="O183" i="1"/>
  <c r="P183" i="1"/>
  <c r="DD183" i="1"/>
  <c r="DC183" i="1"/>
  <c r="DF183" i="1"/>
  <c r="DG183" i="1"/>
  <c r="DJ183" i="1"/>
  <c r="DK183" i="1"/>
  <c r="DN183" i="1"/>
  <c r="DO183" i="1"/>
  <c r="DR183" i="1"/>
  <c r="DS183" i="1"/>
  <c r="DU183" i="1"/>
  <c r="DV183" i="1"/>
  <c r="DW183" i="1"/>
  <c r="DY183" i="1"/>
  <c r="DZ183" i="1"/>
  <c r="EA183" i="1"/>
  <c r="EC183" i="1"/>
  <c r="ED183" i="1"/>
  <c r="EE183" i="1"/>
  <c r="DQ183" i="1"/>
  <c r="DM183" i="1"/>
  <c r="DI183" i="1"/>
  <c r="DE183" i="1"/>
  <c r="EB183" i="1"/>
  <c r="DX183" i="1"/>
  <c r="DT183" i="1"/>
  <c r="DP183" i="1"/>
  <c r="DL183" i="1"/>
  <c r="DH183" i="1"/>
  <c r="O175" i="1"/>
  <c r="P175" i="1"/>
  <c r="DD175" i="1"/>
  <c r="DX175" i="1"/>
  <c r="DT175" i="1"/>
  <c r="DP175" i="1"/>
  <c r="DL175" i="1"/>
  <c r="DH175" i="1"/>
  <c r="EE175" i="1"/>
  <c r="EA175" i="1"/>
  <c r="DW175" i="1"/>
  <c r="DS175" i="1"/>
  <c r="DO175" i="1"/>
  <c r="DK175" i="1"/>
  <c r="DG175" i="1"/>
  <c r="DC175" i="1"/>
  <c r="ED175" i="1"/>
  <c r="DZ175" i="1"/>
  <c r="DV175" i="1"/>
  <c r="DR175" i="1"/>
  <c r="DN175" i="1"/>
  <c r="DJ175" i="1"/>
  <c r="DF175" i="1"/>
  <c r="EC175" i="1"/>
  <c r="DY175" i="1"/>
  <c r="DU175" i="1"/>
  <c r="DQ175" i="1"/>
  <c r="DM175" i="1"/>
  <c r="DI175" i="1"/>
  <c r="DE175" i="1"/>
  <c r="EB175" i="1"/>
  <c r="O116" i="1"/>
  <c r="P116" i="1"/>
  <c r="DE116" i="1"/>
  <c r="DC116" i="1"/>
  <c r="DD116" i="1"/>
  <c r="DF116" i="1"/>
  <c r="DG116" i="1"/>
  <c r="DH116" i="1"/>
  <c r="DJ116" i="1"/>
  <c r="DK116" i="1"/>
  <c r="DL116" i="1"/>
  <c r="DN116" i="1"/>
  <c r="DO116" i="1"/>
  <c r="DP116" i="1"/>
  <c r="DR116" i="1"/>
  <c r="DS116" i="1"/>
  <c r="DT116" i="1"/>
  <c r="DV116" i="1"/>
  <c r="DW116" i="1"/>
  <c r="DX116" i="1"/>
  <c r="DZ116" i="1"/>
  <c r="EA116" i="1"/>
  <c r="EB116" i="1"/>
  <c r="ED116" i="1"/>
  <c r="EE116" i="1"/>
  <c r="EC116" i="1"/>
  <c r="DY116" i="1"/>
  <c r="DU116" i="1"/>
  <c r="DQ116" i="1"/>
  <c r="DM116" i="1"/>
  <c r="DI116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5" i="1"/>
  <c r="O115" i="1"/>
  <c r="P114" i="1"/>
  <c r="O114" i="1"/>
  <c r="P113" i="1"/>
  <c r="O113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DF202" i="1"/>
  <c r="DJ202" i="1"/>
  <c r="DN202" i="1"/>
  <c r="DR202" i="1"/>
  <c r="DV202" i="1"/>
  <c r="DZ202" i="1"/>
  <c r="ED202" i="1"/>
  <c r="DC202" i="1"/>
  <c r="DG202" i="1"/>
  <c r="DK202" i="1"/>
  <c r="DO202" i="1"/>
  <c r="DS202" i="1"/>
  <c r="DW202" i="1"/>
  <c r="EA202" i="1"/>
  <c r="EE202" i="1"/>
  <c r="DD202" i="1"/>
  <c r="DH202" i="1"/>
  <c r="DL202" i="1"/>
  <c r="DP202" i="1"/>
  <c r="DT202" i="1"/>
  <c r="DX202" i="1"/>
  <c r="EB202" i="1"/>
  <c r="DE202" i="1"/>
  <c r="DI202" i="1"/>
  <c r="DM202" i="1"/>
  <c r="DQ202" i="1"/>
  <c r="DU202" i="1"/>
  <c r="DY202" i="1"/>
  <c r="EC202" i="1"/>
  <c r="DF201" i="1"/>
  <c r="DJ201" i="1"/>
  <c r="DN201" i="1"/>
  <c r="DR201" i="1"/>
  <c r="DV201" i="1"/>
  <c r="DZ201" i="1"/>
  <c r="ED201" i="1"/>
  <c r="DC201" i="1"/>
  <c r="DG201" i="1"/>
  <c r="DK201" i="1"/>
  <c r="DO201" i="1"/>
  <c r="DS201" i="1"/>
  <c r="DW201" i="1"/>
  <c r="EA201" i="1"/>
  <c r="EE201" i="1"/>
  <c r="DD201" i="1"/>
  <c r="DH201" i="1"/>
  <c r="DL201" i="1"/>
  <c r="DP201" i="1"/>
  <c r="DT201" i="1"/>
  <c r="DX201" i="1"/>
  <c r="EB201" i="1"/>
  <c r="DE201" i="1"/>
  <c r="DI201" i="1"/>
  <c r="DM201" i="1"/>
  <c r="DQ201" i="1"/>
  <c r="DU201" i="1"/>
  <c r="DY201" i="1"/>
  <c r="EC201" i="1"/>
  <c r="DF200" i="1"/>
  <c r="DJ200" i="1"/>
  <c r="DN200" i="1"/>
  <c r="DR200" i="1"/>
  <c r="DV200" i="1"/>
  <c r="DZ200" i="1"/>
  <c r="ED200" i="1"/>
  <c r="DC200" i="1"/>
  <c r="DG200" i="1"/>
  <c r="DK200" i="1"/>
  <c r="DO200" i="1"/>
  <c r="DS200" i="1"/>
  <c r="DW200" i="1"/>
  <c r="EA200" i="1"/>
  <c r="EE200" i="1"/>
  <c r="DD200" i="1"/>
  <c r="DH200" i="1"/>
  <c r="DL200" i="1"/>
  <c r="DP200" i="1"/>
  <c r="DT200" i="1"/>
  <c r="DX200" i="1"/>
  <c r="EB200" i="1"/>
  <c r="DE200" i="1"/>
  <c r="DI200" i="1"/>
  <c r="DM200" i="1"/>
  <c r="DQ200" i="1"/>
  <c r="DU200" i="1"/>
  <c r="DY200" i="1"/>
  <c r="EC200" i="1"/>
  <c r="DF199" i="1"/>
  <c r="DJ199" i="1"/>
  <c r="DN199" i="1"/>
  <c r="DR199" i="1"/>
  <c r="DV199" i="1"/>
  <c r="DZ199" i="1"/>
  <c r="ED199" i="1"/>
  <c r="DC199" i="1"/>
  <c r="DG199" i="1"/>
  <c r="DK199" i="1"/>
  <c r="DO199" i="1"/>
  <c r="DS199" i="1"/>
  <c r="DW199" i="1"/>
  <c r="EA199" i="1"/>
  <c r="EE199" i="1"/>
  <c r="DD199" i="1"/>
  <c r="DH199" i="1"/>
  <c r="DL199" i="1"/>
  <c r="DP199" i="1"/>
  <c r="DT199" i="1"/>
  <c r="DX199" i="1"/>
  <c r="EB199" i="1"/>
  <c r="DE199" i="1"/>
  <c r="DI199" i="1"/>
  <c r="DM199" i="1"/>
  <c r="DQ199" i="1"/>
  <c r="DU199" i="1"/>
  <c r="DY199" i="1"/>
  <c r="EC199" i="1"/>
  <c r="DF198" i="1"/>
  <c r="DJ198" i="1"/>
  <c r="DN198" i="1"/>
  <c r="DR198" i="1"/>
  <c r="DV198" i="1"/>
  <c r="DZ198" i="1"/>
  <c r="ED198" i="1"/>
  <c r="DC198" i="1"/>
  <c r="DG198" i="1"/>
  <c r="DK198" i="1"/>
  <c r="DO198" i="1"/>
  <c r="DS198" i="1"/>
  <c r="DW198" i="1"/>
  <c r="EA198" i="1"/>
  <c r="EE198" i="1"/>
  <c r="DD198" i="1"/>
  <c r="DH198" i="1"/>
  <c r="DL198" i="1"/>
  <c r="DP198" i="1"/>
  <c r="DT198" i="1"/>
  <c r="DX198" i="1"/>
  <c r="EB198" i="1"/>
  <c r="DE198" i="1"/>
  <c r="DI198" i="1"/>
  <c r="DM198" i="1"/>
  <c r="DQ198" i="1"/>
  <c r="DU198" i="1"/>
  <c r="DY198" i="1"/>
  <c r="EC198" i="1"/>
  <c r="DE197" i="1"/>
  <c r="DI197" i="1"/>
  <c r="DM197" i="1"/>
  <c r="DQ197" i="1"/>
  <c r="DU197" i="1"/>
  <c r="DY197" i="1"/>
  <c r="EC197" i="1"/>
  <c r="DF197" i="1"/>
  <c r="DJ197" i="1"/>
  <c r="DN197" i="1"/>
  <c r="DR197" i="1"/>
  <c r="DV197" i="1"/>
  <c r="DZ197" i="1"/>
  <c r="ED197" i="1"/>
  <c r="DC197" i="1"/>
  <c r="DG197" i="1"/>
  <c r="DK197" i="1"/>
  <c r="DO197" i="1"/>
  <c r="DS197" i="1"/>
  <c r="DW197" i="1"/>
  <c r="EA197" i="1"/>
  <c r="EE197" i="1"/>
  <c r="DD197" i="1"/>
  <c r="DH197" i="1"/>
  <c r="DL197" i="1"/>
  <c r="DP197" i="1"/>
  <c r="DT197" i="1"/>
  <c r="DX197" i="1"/>
  <c r="EB197" i="1"/>
  <c r="EA196" i="1"/>
  <c r="DE196" i="1"/>
  <c r="DI196" i="1"/>
  <c r="DM196" i="1"/>
  <c r="DQ196" i="1"/>
  <c r="DU196" i="1"/>
  <c r="DY196" i="1"/>
  <c r="EC196" i="1"/>
  <c r="DF196" i="1"/>
  <c r="DJ196" i="1"/>
  <c r="DN196" i="1"/>
  <c r="DR196" i="1"/>
  <c r="DV196" i="1"/>
  <c r="DZ196" i="1"/>
  <c r="ED196" i="1"/>
  <c r="DC196" i="1"/>
  <c r="DG196" i="1"/>
  <c r="DK196" i="1"/>
  <c r="DO196" i="1"/>
  <c r="DS196" i="1"/>
  <c r="DW196" i="1"/>
  <c r="EE196" i="1"/>
  <c r="DD196" i="1"/>
  <c r="DH196" i="1"/>
  <c r="DL196" i="1"/>
  <c r="DP196" i="1"/>
  <c r="DT196" i="1"/>
  <c r="DX196" i="1"/>
  <c r="EB196" i="1"/>
  <c r="DE195" i="1"/>
  <c r="DI195" i="1"/>
  <c r="DM195" i="1"/>
  <c r="DQ195" i="1"/>
  <c r="DU195" i="1"/>
  <c r="DY195" i="1"/>
  <c r="EC195" i="1"/>
  <c r="DF195" i="1"/>
  <c r="DJ195" i="1"/>
  <c r="DN195" i="1"/>
  <c r="DR195" i="1"/>
  <c r="DV195" i="1"/>
  <c r="DZ195" i="1"/>
  <c r="ED195" i="1"/>
  <c r="DC195" i="1"/>
  <c r="DG195" i="1"/>
  <c r="DK195" i="1"/>
  <c r="DO195" i="1"/>
  <c r="DS195" i="1"/>
  <c r="DW195" i="1"/>
  <c r="EA195" i="1"/>
  <c r="EE195" i="1"/>
  <c r="DD195" i="1"/>
  <c r="DH195" i="1"/>
  <c r="DL195" i="1"/>
  <c r="DP195" i="1"/>
  <c r="DT195" i="1"/>
  <c r="DX195" i="1"/>
  <c r="EB195" i="1"/>
  <c r="DC194" i="1"/>
  <c r="DG194" i="1"/>
  <c r="DK194" i="1"/>
  <c r="DO194" i="1"/>
  <c r="DS194" i="1"/>
  <c r="DW194" i="1"/>
  <c r="EA194" i="1"/>
  <c r="EE194" i="1"/>
  <c r="DE194" i="1"/>
  <c r="DI194" i="1"/>
  <c r="DM194" i="1"/>
  <c r="DQ194" i="1"/>
  <c r="DU194" i="1"/>
  <c r="DY194" i="1"/>
  <c r="EC194" i="1"/>
  <c r="DF194" i="1"/>
  <c r="DJ194" i="1"/>
  <c r="DN194" i="1"/>
  <c r="DR194" i="1"/>
  <c r="DV194" i="1"/>
  <c r="DZ194" i="1"/>
  <c r="ED194" i="1"/>
  <c r="DD194" i="1"/>
  <c r="DH194" i="1"/>
  <c r="DL194" i="1"/>
  <c r="DP194" i="1"/>
  <c r="DT194" i="1"/>
  <c r="DX194" i="1"/>
  <c r="EB194" i="1"/>
  <c r="DE193" i="1"/>
  <c r="DI193" i="1"/>
  <c r="DM193" i="1"/>
  <c r="DQ193" i="1"/>
  <c r="DU193" i="1"/>
  <c r="DY193" i="1"/>
  <c r="EC193" i="1"/>
  <c r="DF193" i="1"/>
  <c r="DJ193" i="1"/>
  <c r="DN193" i="1"/>
  <c r="DR193" i="1"/>
  <c r="DV193" i="1"/>
  <c r="DZ193" i="1"/>
  <c r="ED193" i="1"/>
  <c r="DC193" i="1"/>
  <c r="DG193" i="1"/>
  <c r="DK193" i="1"/>
  <c r="DO193" i="1"/>
  <c r="DS193" i="1"/>
  <c r="DW193" i="1"/>
  <c r="EA193" i="1"/>
  <c r="EE193" i="1"/>
  <c r="DD193" i="1"/>
  <c r="DH193" i="1"/>
  <c r="DL193" i="1"/>
  <c r="DP193" i="1"/>
  <c r="DT193" i="1"/>
  <c r="DX193" i="1"/>
  <c r="EB193" i="1"/>
  <c r="DE192" i="1"/>
  <c r="DI192" i="1"/>
  <c r="DM192" i="1"/>
  <c r="DQ192" i="1"/>
  <c r="DU192" i="1"/>
  <c r="DY192" i="1"/>
  <c r="EC192" i="1"/>
  <c r="DF192" i="1"/>
  <c r="DJ192" i="1"/>
  <c r="DN192" i="1"/>
  <c r="DR192" i="1"/>
  <c r="DV192" i="1"/>
  <c r="DZ192" i="1"/>
  <c r="ED192" i="1"/>
  <c r="DC192" i="1"/>
  <c r="DG192" i="1"/>
  <c r="DK192" i="1"/>
  <c r="DO192" i="1"/>
  <c r="DS192" i="1"/>
  <c r="DW192" i="1"/>
  <c r="EA192" i="1"/>
  <c r="EE192" i="1"/>
  <c r="DD192" i="1"/>
  <c r="DH192" i="1"/>
  <c r="DL192" i="1"/>
  <c r="DP192" i="1"/>
  <c r="DT192" i="1"/>
  <c r="DX192" i="1"/>
  <c r="EB192" i="1"/>
  <c r="DE191" i="1"/>
  <c r="DI191" i="1"/>
  <c r="DM191" i="1"/>
  <c r="DQ191" i="1"/>
  <c r="DU191" i="1"/>
  <c r="DY191" i="1"/>
  <c r="EC191" i="1"/>
  <c r="DF191" i="1"/>
  <c r="DJ191" i="1"/>
  <c r="DN191" i="1"/>
  <c r="DR191" i="1"/>
  <c r="DV191" i="1"/>
  <c r="DZ191" i="1"/>
  <c r="ED191" i="1"/>
  <c r="DC191" i="1"/>
  <c r="DG191" i="1"/>
  <c r="DK191" i="1"/>
  <c r="DO191" i="1"/>
  <c r="DS191" i="1"/>
  <c r="DW191" i="1"/>
  <c r="EA191" i="1"/>
  <c r="EE191" i="1"/>
  <c r="DD191" i="1"/>
  <c r="DH191" i="1"/>
  <c r="DL191" i="1"/>
  <c r="DP191" i="1"/>
  <c r="DT191" i="1"/>
  <c r="DX191" i="1"/>
  <c r="EB191" i="1"/>
  <c r="DE190" i="1"/>
  <c r="DI190" i="1"/>
  <c r="DM190" i="1"/>
  <c r="DQ190" i="1"/>
  <c r="DU190" i="1"/>
  <c r="DY190" i="1"/>
  <c r="EC190" i="1"/>
  <c r="DF190" i="1"/>
  <c r="DJ190" i="1"/>
  <c r="DN190" i="1"/>
  <c r="DR190" i="1"/>
  <c r="DV190" i="1"/>
  <c r="DZ190" i="1"/>
  <c r="ED190" i="1"/>
  <c r="DC190" i="1"/>
  <c r="DG190" i="1"/>
  <c r="DK190" i="1"/>
  <c r="DO190" i="1"/>
  <c r="DS190" i="1"/>
  <c r="DW190" i="1"/>
  <c r="EA190" i="1"/>
  <c r="EE190" i="1"/>
  <c r="DD190" i="1"/>
  <c r="DH190" i="1"/>
  <c r="DL190" i="1"/>
  <c r="DP190" i="1"/>
  <c r="DT190" i="1"/>
  <c r="DX190" i="1"/>
  <c r="EB190" i="1"/>
  <c r="DE189" i="1"/>
  <c r="DI189" i="1"/>
  <c r="DM189" i="1"/>
  <c r="DQ189" i="1"/>
  <c r="DU189" i="1"/>
  <c r="DY189" i="1"/>
  <c r="EC189" i="1"/>
  <c r="DF189" i="1"/>
  <c r="DJ189" i="1"/>
  <c r="DN189" i="1"/>
  <c r="DR189" i="1"/>
  <c r="DV189" i="1"/>
  <c r="DZ189" i="1"/>
  <c r="ED189" i="1"/>
  <c r="DC189" i="1"/>
  <c r="DG189" i="1"/>
  <c r="DK189" i="1"/>
  <c r="DO189" i="1"/>
  <c r="DS189" i="1"/>
  <c r="DW189" i="1"/>
  <c r="EA189" i="1"/>
  <c r="EE189" i="1"/>
  <c r="DD189" i="1"/>
  <c r="DH189" i="1"/>
  <c r="DL189" i="1"/>
  <c r="DP189" i="1"/>
  <c r="DT189" i="1"/>
  <c r="DX189" i="1"/>
  <c r="EB189" i="1"/>
  <c r="DE188" i="1"/>
  <c r="DI188" i="1"/>
  <c r="DM188" i="1"/>
  <c r="DQ188" i="1"/>
  <c r="DU188" i="1"/>
  <c r="DY188" i="1"/>
  <c r="EC188" i="1"/>
  <c r="DF188" i="1"/>
  <c r="DJ188" i="1"/>
  <c r="DN188" i="1"/>
  <c r="DR188" i="1"/>
  <c r="DV188" i="1"/>
  <c r="DZ188" i="1"/>
  <c r="ED188" i="1"/>
  <c r="DC188" i="1"/>
  <c r="DG188" i="1"/>
  <c r="DK188" i="1"/>
  <c r="DO188" i="1"/>
  <c r="DS188" i="1"/>
  <c r="DW188" i="1"/>
  <c r="EA188" i="1"/>
  <c r="EE188" i="1"/>
  <c r="DD188" i="1"/>
  <c r="DH188" i="1"/>
  <c r="DL188" i="1"/>
  <c r="DP188" i="1"/>
  <c r="DT188" i="1"/>
  <c r="DX188" i="1"/>
  <c r="EB188" i="1"/>
  <c r="DD187" i="1"/>
  <c r="DH187" i="1"/>
  <c r="DL187" i="1"/>
  <c r="DP187" i="1"/>
  <c r="DT187" i="1"/>
  <c r="DX187" i="1"/>
  <c r="EB187" i="1"/>
  <c r="DE187" i="1"/>
  <c r="DI187" i="1"/>
  <c r="DM187" i="1"/>
  <c r="DQ187" i="1"/>
  <c r="DU187" i="1"/>
  <c r="DY187" i="1"/>
  <c r="EC187" i="1"/>
  <c r="DF187" i="1"/>
  <c r="DJ187" i="1"/>
  <c r="DN187" i="1"/>
  <c r="DR187" i="1"/>
  <c r="DV187" i="1"/>
  <c r="DZ187" i="1"/>
  <c r="ED187" i="1"/>
  <c r="DC187" i="1"/>
  <c r="DG187" i="1"/>
  <c r="DK187" i="1"/>
  <c r="DO187" i="1"/>
  <c r="DS187" i="1"/>
  <c r="DW187" i="1"/>
  <c r="EA187" i="1"/>
  <c r="EE187" i="1"/>
  <c r="DD186" i="1"/>
  <c r="DH186" i="1"/>
  <c r="DL186" i="1"/>
  <c r="DP186" i="1"/>
  <c r="DT186" i="1"/>
  <c r="DX186" i="1"/>
  <c r="EB186" i="1"/>
  <c r="DE186" i="1"/>
  <c r="DI186" i="1"/>
  <c r="DM186" i="1"/>
  <c r="DQ186" i="1"/>
  <c r="DU186" i="1"/>
  <c r="DY186" i="1"/>
  <c r="EC186" i="1"/>
  <c r="DF186" i="1"/>
  <c r="DJ186" i="1"/>
  <c r="DN186" i="1"/>
  <c r="DR186" i="1"/>
  <c r="DV186" i="1"/>
  <c r="DZ186" i="1"/>
  <c r="ED186" i="1"/>
  <c r="DC186" i="1"/>
  <c r="DG186" i="1"/>
  <c r="DK186" i="1"/>
  <c r="DO186" i="1"/>
  <c r="DS186" i="1"/>
  <c r="DW186" i="1"/>
  <c r="EA186" i="1"/>
  <c r="EE186" i="1"/>
  <c r="DE185" i="1"/>
  <c r="DI185" i="1"/>
  <c r="DM185" i="1"/>
  <c r="DQ185" i="1"/>
  <c r="DU185" i="1"/>
  <c r="DY185" i="1"/>
  <c r="EC185" i="1"/>
  <c r="DF185" i="1"/>
  <c r="DJ185" i="1"/>
  <c r="DN185" i="1"/>
  <c r="DR185" i="1"/>
  <c r="DV185" i="1"/>
  <c r="DZ185" i="1"/>
  <c r="ED185" i="1"/>
  <c r="DC185" i="1"/>
  <c r="DG185" i="1"/>
  <c r="DK185" i="1"/>
  <c r="DO185" i="1"/>
  <c r="DS185" i="1"/>
  <c r="DW185" i="1"/>
  <c r="EA185" i="1"/>
  <c r="EE185" i="1"/>
  <c r="DD185" i="1"/>
  <c r="DH185" i="1"/>
  <c r="DL185" i="1"/>
  <c r="DP185" i="1"/>
  <c r="DT185" i="1"/>
  <c r="DX185" i="1"/>
  <c r="EB185" i="1"/>
  <c r="DC184" i="1"/>
  <c r="DG184" i="1"/>
  <c r="DK184" i="1"/>
  <c r="DO184" i="1"/>
  <c r="DS184" i="1"/>
  <c r="DW184" i="1"/>
  <c r="EA184" i="1"/>
  <c r="EE184" i="1"/>
  <c r="DD184" i="1"/>
  <c r="DH184" i="1"/>
  <c r="DL184" i="1"/>
  <c r="DP184" i="1"/>
  <c r="DT184" i="1"/>
  <c r="DX184" i="1"/>
  <c r="EB184" i="1"/>
  <c r="DE184" i="1"/>
  <c r="DI184" i="1"/>
  <c r="DM184" i="1"/>
  <c r="DQ184" i="1"/>
  <c r="DU184" i="1"/>
  <c r="DY184" i="1"/>
  <c r="EC184" i="1"/>
  <c r="DF184" i="1"/>
  <c r="DJ184" i="1"/>
  <c r="DN184" i="1"/>
  <c r="DR184" i="1"/>
  <c r="DV184" i="1"/>
  <c r="DZ184" i="1"/>
  <c r="ED184" i="1"/>
  <c r="DD182" i="1"/>
  <c r="DH182" i="1"/>
  <c r="DL182" i="1"/>
  <c r="DP182" i="1"/>
  <c r="DT182" i="1"/>
  <c r="DX182" i="1"/>
  <c r="EB182" i="1"/>
  <c r="DE182" i="1"/>
  <c r="DI182" i="1"/>
  <c r="DM182" i="1"/>
  <c r="DQ182" i="1"/>
  <c r="DU182" i="1"/>
  <c r="DY182" i="1"/>
  <c r="EC182" i="1"/>
  <c r="DF182" i="1"/>
  <c r="DJ182" i="1"/>
  <c r="DN182" i="1"/>
  <c r="DR182" i="1"/>
  <c r="DV182" i="1"/>
  <c r="DZ182" i="1"/>
  <c r="ED182" i="1"/>
  <c r="DC182" i="1"/>
  <c r="DG182" i="1"/>
  <c r="DK182" i="1"/>
  <c r="DO182" i="1"/>
  <c r="DS182" i="1"/>
  <c r="DW182" i="1"/>
  <c r="EA182" i="1"/>
  <c r="EE182" i="1"/>
  <c r="DD181" i="1"/>
  <c r="DH181" i="1"/>
  <c r="DL181" i="1"/>
  <c r="DP181" i="1"/>
  <c r="DT181" i="1"/>
  <c r="DX181" i="1"/>
  <c r="EB181" i="1"/>
  <c r="DE181" i="1"/>
  <c r="DI181" i="1"/>
  <c r="DM181" i="1"/>
  <c r="DQ181" i="1"/>
  <c r="DU181" i="1"/>
  <c r="DY181" i="1"/>
  <c r="EC181" i="1"/>
  <c r="DF181" i="1"/>
  <c r="DJ181" i="1"/>
  <c r="DN181" i="1"/>
  <c r="DR181" i="1"/>
  <c r="DV181" i="1"/>
  <c r="DZ181" i="1"/>
  <c r="ED181" i="1"/>
  <c r="DC181" i="1"/>
  <c r="DG181" i="1"/>
  <c r="DK181" i="1"/>
  <c r="DO181" i="1"/>
  <c r="DS181" i="1"/>
  <c r="DW181" i="1"/>
  <c r="EA181" i="1"/>
  <c r="EE181" i="1"/>
  <c r="DD180" i="1"/>
  <c r="DH180" i="1"/>
  <c r="DL180" i="1"/>
  <c r="DP180" i="1"/>
  <c r="DT180" i="1"/>
  <c r="DX180" i="1"/>
  <c r="EB180" i="1"/>
  <c r="DE180" i="1"/>
  <c r="DI180" i="1"/>
  <c r="DM180" i="1"/>
  <c r="DQ180" i="1"/>
  <c r="DU180" i="1"/>
  <c r="DY180" i="1"/>
  <c r="EC180" i="1"/>
  <c r="DF180" i="1"/>
  <c r="DJ180" i="1"/>
  <c r="DN180" i="1"/>
  <c r="DR180" i="1"/>
  <c r="DV180" i="1"/>
  <c r="DZ180" i="1"/>
  <c r="ED180" i="1"/>
  <c r="DC180" i="1"/>
  <c r="DG180" i="1"/>
  <c r="DK180" i="1"/>
  <c r="DO180" i="1"/>
  <c r="DS180" i="1"/>
  <c r="DW180" i="1"/>
  <c r="EA180" i="1"/>
  <c r="EE180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7" i="1"/>
  <c r="DO149" i="1"/>
  <c r="DG176" i="1"/>
  <c r="DK173" i="1"/>
  <c r="DC173" i="1"/>
  <c r="EA173" i="1"/>
  <c r="DY159" i="1"/>
  <c r="DE159" i="1"/>
  <c r="DU136" i="1"/>
  <c r="DP174" i="1"/>
  <c r="DJ137" i="1"/>
  <c r="DW114" i="1"/>
  <c r="DE172" i="1"/>
  <c r="DE24" i="1"/>
  <c r="DE15" i="1"/>
  <c r="DE168" i="1"/>
  <c r="DE161" i="1"/>
  <c r="DC155" i="1"/>
  <c r="DC146" i="1"/>
  <c r="DC138" i="1"/>
  <c r="DC128" i="1"/>
  <c r="DC120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F120" i="1"/>
  <c r="DG120" i="1"/>
  <c r="DN120" i="1"/>
  <c r="DO120" i="1"/>
  <c r="DV120" i="1"/>
  <c r="DW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J124" i="1"/>
  <c r="DK124" i="1"/>
  <c r="DR124" i="1"/>
  <c r="DS124" i="1"/>
  <c r="DZ124" i="1"/>
  <c r="EA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F128" i="1"/>
  <c r="DG128" i="1"/>
  <c r="DN128" i="1"/>
  <c r="DO128" i="1"/>
  <c r="DV128" i="1"/>
  <c r="DW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J132" i="1"/>
  <c r="DK132" i="1"/>
  <c r="DR132" i="1"/>
  <c r="DS132" i="1"/>
  <c r="DZ132" i="1"/>
  <c r="EA132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8" i="1"/>
  <c r="DG138" i="1"/>
  <c r="DN138" i="1"/>
  <c r="DO138" i="1"/>
  <c r="DV138" i="1"/>
  <c r="DW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J142" i="1"/>
  <c r="DK142" i="1"/>
  <c r="DR142" i="1"/>
  <c r="DS142" i="1"/>
  <c r="DZ142" i="1"/>
  <c r="EA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F146" i="1"/>
  <c r="DG146" i="1"/>
  <c r="DN146" i="1"/>
  <c r="DO146" i="1"/>
  <c r="DV146" i="1"/>
  <c r="DW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J151" i="1"/>
  <c r="DK151" i="1"/>
  <c r="DR151" i="1"/>
  <c r="DS151" i="1"/>
  <c r="DZ151" i="1"/>
  <c r="EA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60" i="1"/>
  <c r="DJ160" i="1"/>
  <c r="DQ160" i="1"/>
  <c r="DR160" i="1"/>
  <c r="DY160" i="1"/>
  <c r="DZ16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F161" i="1"/>
  <c r="DI161" i="1"/>
  <c r="DN161" i="1"/>
  <c r="DQ161" i="1"/>
  <c r="DV161" i="1"/>
  <c r="DY161" i="1"/>
  <c r="ED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G172" i="1"/>
  <c r="DH172" i="1"/>
  <c r="DK172" i="1"/>
  <c r="DL172" i="1"/>
  <c r="DO172" i="1"/>
  <c r="DP172" i="1"/>
  <c r="DS172" i="1"/>
  <c r="DT172" i="1"/>
  <c r="DW172" i="1"/>
  <c r="DX172" i="1"/>
  <c r="EA172" i="1"/>
  <c r="EB172" i="1"/>
  <c r="EE172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7" i="1"/>
  <c r="DI177" i="1"/>
  <c r="DM177" i="1"/>
  <c r="DQ177" i="1"/>
  <c r="DU177" i="1"/>
  <c r="DY177" i="1"/>
  <c r="EC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9" i="1"/>
  <c r="DK149" i="1"/>
  <c r="DW149" i="1"/>
  <c r="EA149" i="1"/>
  <c r="DJ149" i="1"/>
  <c r="DN149" i="1"/>
  <c r="DZ149" i="1"/>
  <c r="ED149" i="1"/>
  <c r="DU149" i="1"/>
  <c r="EC149" i="1"/>
  <c r="DT149" i="1"/>
  <c r="EB149" i="1"/>
  <c r="DP149" i="1"/>
  <c r="DX149" i="1"/>
  <c r="DM137" i="1"/>
  <c r="DU137" i="1"/>
  <c r="EB137" i="1"/>
  <c r="DW137" i="1"/>
  <c r="DK137" i="1"/>
  <c r="DG137" i="1"/>
  <c r="DX137" i="1"/>
  <c r="DT137" i="1"/>
  <c r="DH137" i="1"/>
  <c r="DD137" i="1"/>
  <c r="DE114" i="1"/>
  <c r="DI114" i="1"/>
  <c r="DM114" i="1"/>
  <c r="DQ114" i="1"/>
  <c r="DU114" i="1"/>
  <c r="DY114" i="1"/>
  <c r="DX136" i="1"/>
  <c r="DP136" i="1"/>
  <c r="DR159" i="1"/>
  <c r="DJ159" i="1"/>
  <c r="DK136" i="1"/>
  <c r="DO136" i="1"/>
  <c r="EA136" i="1"/>
  <c r="EE136" i="1"/>
  <c r="DN136" i="1"/>
  <c r="DR136" i="1"/>
  <c r="ED136" i="1"/>
  <c r="DD159" i="1"/>
  <c r="DP159" i="1"/>
  <c r="DT159" i="1"/>
  <c r="DC159" i="1"/>
  <c r="DG159" i="1"/>
  <c r="DS159" i="1"/>
  <c r="DW159" i="1"/>
  <c r="EB177" i="1"/>
  <c r="DT177" i="1"/>
  <c r="DH177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2" i="1"/>
  <c r="DH132" i="1"/>
  <c r="DL132" i="1"/>
  <c r="DP132" i="1"/>
  <c r="DT132" i="1"/>
  <c r="DX132" i="1"/>
  <c r="EB132" i="1"/>
  <c r="DE132" i="1"/>
  <c r="DI132" i="1"/>
  <c r="DM132" i="1"/>
  <c r="DQ132" i="1"/>
  <c r="DU132" i="1"/>
  <c r="DY132" i="1"/>
  <c r="EC132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E159" i="1"/>
  <c r="DO159" i="1"/>
  <c r="EB159" i="1"/>
  <c r="DL159" i="1"/>
  <c r="DZ136" i="1"/>
  <c r="DJ136" i="1"/>
  <c r="DW136" i="1"/>
  <c r="DG136" i="1"/>
  <c r="DZ159" i="1"/>
  <c r="DL137" i="1"/>
  <c r="EC137" i="1"/>
  <c r="DO137" i="1"/>
  <c r="DZ137" i="1"/>
  <c r="DE137" i="1"/>
  <c r="DY149" i="1"/>
  <c r="DL149" i="1"/>
  <c r="DM149" i="1"/>
  <c r="DV149" i="1"/>
  <c r="DF149" i="1"/>
  <c r="DS149" i="1"/>
  <c r="DC149" i="1"/>
  <c r="EE177" i="1"/>
  <c r="EA177" i="1"/>
  <c r="DW177" i="1"/>
  <c r="DS177" i="1"/>
  <c r="DO177" i="1"/>
  <c r="DK177" i="1"/>
  <c r="DG177" i="1"/>
  <c r="DC177" i="1"/>
  <c r="ED172" i="1"/>
  <c r="DZ172" i="1"/>
  <c r="DV172" i="1"/>
  <c r="DR172" i="1"/>
  <c r="DN172" i="1"/>
  <c r="DJ172" i="1"/>
  <c r="DF172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8" i="1"/>
  <c r="DZ168" i="1"/>
  <c r="DV168" i="1"/>
  <c r="DR168" i="1"/>
  <c r="DN168" i="1"/>
  <c r="DJ168" i="1"/>
  <c r="DF168" i="1"/>
  <c r="EC161" i="1"/>
  <c r="DU161" i="1"/>
  <c r="DM161" i="1"/>
  <c r="ED160" i="1"/>
  <c r="DV160" i="1"/>
  <c r="DN160" i="1"/>
  <c r="DF160" i="1"/>
  <c r="EA155" i="1"/>
  <c r="DS155" i="1"/>
  <c r="DK155" i="1"/>
  <c r="EE151" i="1"/>
  <c r="DW151" i="1"/>
  <c r="DO151" i="1"/>
  <c r="DG151" i="1"/>
  <c r="EA146" i="1"/>
  <c r="DS146" i="1"/>
  <c r="DK146" i="1"/>
  <c r="EE142" i="1"/>
  <c r="DW142" i="1"/>
  <c r="DO142" i="1"/>
  <c r="DG142" i="1"/>
  <c r="EA138" i="1"/>
  <c r="DS138" i="1"/>
  <c r="DK138" i="1"/>
  <c r="EE132" i="1"/>
  <c r="DW132" i="1"/>
  <c r="DO132" i="1"/>
  <c r="DG132" i="1"/>
  <c r="EA128" i="1"/>
  <c r="DS128" i="1"/>
  <c r="DK128" i="1"/>
  <c r="EE124" i="1"/>
  <c r="DW124" i="1"/>
  <c r="DO124" i="1"/>
  <c r="DG124" i="1"/>
  <c r="EA120" i="1"/>
  <c r="DS120" i="1"/>
  <c r="DK120" i="1"/>
  <c r="EE115" i="1"/>
  <c r="DW115" i="1"/>
  <c r="DO115" i="1"/>
  <c r="DG115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7" i="1"/>
  <c r="DP177" i="1"/>
  <c r="DL177" i="1"/>
  <c r="DD177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6" i="1"/>
  <c r="DH146" i="1"/>
  <c r="DL146" i="1"/>
  <c r="DP146" i="1"/>
  <c r="DT146" i="1"/>
  <c r="DX146" i="1"/>
  <c r="EB146" i="1"/>
  <c r="DE146" i="1"/>
  <c r="DI146" i="1"/>
  <c r="DM146" i="1"/>
  <c r="DQ146" i="1"/>
  <c r="DU146" i="1"/>
  <c r="DY146" i="1"/>
  <c r="EC146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A159" i="1"/>
  <c r="DK159" i="1"/>
  <c r="DX159" i="1"/>
  <c r="DH159" i="1"/>
  <c r="DV136" i="1"/>
  <c r="DF136" i="1"/>
  <c r="DS136" i="1"/>
  <c r="DC136" i="1"/>
  <c r="DH136" i="1"/>
  <c r="DP137" i="1"/>
  <c r="DC137" i="1"/>
  <c r="DS137" i="1"/>
  <c r="ED137" i="1"/>
  <c r="DQ149" i="1"/>
  <c r="DI149" i="1"/>
  <c r="DD149" i="1"/>
  <c r="DE149" i="1"/>
  <c r="DR149" i="1"/>
  <c r="EE149" i="1"/>
  <c r="ED177" i="1"/>
  <c r="DZ177" i="1"/>
  <c r="DV177" i="1"/>
  <c r="DR177" i="1"/>
  <c r="DN177" i="1"/>
  <c r="DJ177" i="1"/>
  <c r="EC172" i="1"/>
  <c r="DY172" i="1"/>
  <c r="DU172" i="1"/>
  <c r="DQ172" i="1"/>
  <c r="DM172" i="1"/>
  <c r="DI172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8" i="1"/>
  <c r="DY168" i="1"/>
  <c r="DU168" i="1"/>
  <c r="DQ168" i="1"/>
  <c r="DM168" i="1"/>
  <c r="DI168" i="1"/>
  <c r="DZ161" i="1"/>
  <c r="DR161" i="1"/>
  <c r="DJ161" i="1"/>
  <c r="EC160" i="1"/>
  <c r="DU160" i="1"/>
  <c r="DM160" i="1"/>
  <c r="DE160" i="1"/>
  <c r="DZ155" i="1"/>
  <c r="DR155" i="1"/>
  <c r="DJ155" i="1"/>
  <c r="ED151" i="1"/>
  <c r="DV151" i="1"/>
  <c r="DN151" i="1"/>
  <c r="DF151" i="1"/>
  <c r="DZ146" i="1"/>
  <c r="DR146" i="1"/>
  <c r="DJ146" i="1"/>
  <c r="ED142" i="1"/>
  <c r="DV142" i="1"/>
  <c r="DN142" i="1"/>
  <c r="DF142" i="1"/>
  <c r="DZ138" i="1"/>
  <c r="DR138" i="1"/>
  <c r="DJ138" i="1"/>
  <c r="ED132" i="1"/>
  <c r="DV132" i="1"/>
  <c r="DN132" i="1"/>
  <c r="DF132" i="1"/>
  <c r="DZ128" i="1"/>
  <c r="DR128" i="1"/>
  <c r="DJ128" i="1"/>
  <c r="ED124" i="1"/>
  <c r="DV124" i="1"/>
  <c r="DN124" i="1"/>
  <c r="DF124" i="1"/>
  <c r="DZ120" i="1"/>
  <c r="DR120" i="1"/>
  <c r="DJ120" i="1"/>
  <c r="ED115" i="1"/>
  <c r="DV115" i="1"/>
  <c r="DN115" i="1"/>
  <c r="DF115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4" i="1"/>
  <c r="DX174" i="1"/>
  <c r="DL174" i="1"/>
  <c r="EB174" i="1"/>
  <c r="DD174" i="1"/>
  <c r="DT174" i="1"/>
  <c r="DL136" i="1"/>
  <c r="DQ136" i="1"/>
  <c r="DE136" i="1"/>
  <c r="EB136" i="1"/>
  <c r="DS173" i="1"/>
  <c r="N26" i="5"/>
  <c r="DL114" i="1"/>
  <c r="ED174" i="1"/>
  <c r="DZ174" i="1"/>
  <c r="DV174" i="1"/>
  <c r="DR174" i="1"/>
  <c r="DN174" i="1"/>
  <c r="DJ174" i="1"/>
  <c r="DF174" i="1"/>
  <c r="DN159" i="1"/>
  <c r="EE173" i="1"/>
  <c r="DW173" i="1"/>
  <c r="DO173" i="1"/>
  <c r="DG173" i="1"/>
  <c r="DW176" i="1"/>
  <c r="DC176" i="1"/>
  <c r="DK176" i="1"/>
  <c r="DS176" i="1"/>
  <c r="EA176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6" i="1"/>
  <c r="DO17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7" i="1"/>
  <c r="EA137" i="1"/>
  <c r="DQ137" i="1"/>
  <c r="DF137" i="1"/>
  <c r="ED159" i="1"/>
  <c r="DU159" i="1"/>
  <c r="DI159" i="1"/>
  <c r="EE114" i="1"/>
  <c r="EB114" i="1"/>
  <c r="DR114" i="1"/>
  <c r="DG114" i="1"/>
  <c r="DC174" i="1"/>
  <c r="DE174" i="1"/>
  <c r="DG174" i="1"/>
  <c r="DI174" i="1"/>
  <c r="DK174" i="1"/>
  <c r="DM174" i="1"/>
  <c r="DO174" i="1"/>
  <c r="DQ174" i="1"/>
  <c r="DS174" i="1"/>
  <c r="DU174" i="1"/>
  <c r="DW174" i="1"/>
  <c r="DY174" i="1"/>
  <c r="EA174" i="1"/>
  <c r="EC174" i="1"/>
  <c r="EE174" i="1"/>
  <c r="DF159" i="1"/>
  <c r="DM159" i="1"/>
  <c r="DQ159" i="1"/>
  <c r="DV159" i="1"/>
  <c r="EC159" i="1"/>
  <c r="DE176" i="1"/>
  <c r="DI176" i="1"/>
  <c r="DM176" i="1"/>
  <c r="DQ176" i="1"/>
  <c r="DU176" i="1"/>
  <c r="DY176" i="1"/>
  <c r="EC176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7" i="1"/>
  <c r="DD136" i="1"/>
  <c r="DI136" i="1"/>
  <c r="DM136" i="1"/>
  <c r="DT136" i="1"/>
  <c r="DY136" i="1"/>
  <c r="EC136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4" i="1"/>
  <c r="DJ114" i="1"/>
  <c r="DO114" i="1"/>
  <c r="DT114" i="1"/>
  <c r="DZ114" i="1"/>
  <c r="EC173" i="1"/>
  <c r="DY173" i="1"/>
  <c r="DU173" i="1"/>
  <c r="DQ173" i="1"/>
  <c r="DM173" i="1"/>
  <c r="DI173" i="1"/>
  <c r="DE173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3" i="1"/>
  <c r="DF173" i="1"/>
  <c r="DH173" i="1"/>
  <c r="DJ173" i="1"/>
  <c r="DL173" i="1"/>
  <c r="DN173" i="1"/>
  <c r="DP173" i="1"/>
  <c r="DR173" i="1"/>
  <c r="DT173" i="1"/>
  <c r="DV173" i="1"/>
  <c r="DX173" i="1"/>
  <c r="DZ173" i="1"/>
  <c r="EB173" i="1"/>
  <c r="ED173" i="1"/>
  <c r="DI137" i="1"/>
  <c r="DN137" i="1"/>
  <c r="DR137" i="1"/>
  <c r="DY137" i="1"/>
  <c r="ED176" i="1"/>
  <c r="EB176" i="1"/>
  <c r="DZ176" i="1"/>
  <c r="DX176" i="1"/>
  <c r="DV176" i="1"/>
  <c r="DT176" i="1"/>
  <c r="DR176" i="1"/>
  <c r="DP176" i="1"/>
  <c r="DN176" i="1"/>
  <c r="DL176" i="1"/>
  <c r="DJ176" i="1"/>
  <c r="DH176" i="1"/>
  <c r="DF176" i="1"/>
  <c r="DD176" i="1"/>
  <c r="DH149" i="1"/>
  <c r="G4" i="4"/>
</calcChain>
</file>

<file path=xl/sharedStrings.xml><?xml version="1.0" encoding="utf-8"?>
<sst xmlns="http://schemas.openxmlformats.org/spreadsheetml/2006/main" count="1543" uniqueCount="366">
  <si>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</si>
  <si>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</si>
  <si>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</si>
  <si>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</si>
  <si>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</si>
  <si>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</si>
  <si>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</si>
  <si>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</si>
  <si>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</si>
  <si>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</si>
  <si>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</si>
  <si>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</si>
  <si>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</si>
  <si>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</si>
  <si>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</si>
  <si>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</si>
  <si>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</si>
  <si>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</si>
  <si>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</si>
  <si>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</si>
  <si>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</si>
  <si>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</si>
  <si>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</si>
  <si>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</si>
  <si>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</si>
  <si>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</si>
  <si>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</si>
  <si>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</si>
  <si>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</si>
  <si>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</si>
  <si>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</si>
  <si>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</si>
  <si>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</si>
  <si>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</si>
  <si>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</si>
  <si>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</si>
  <si>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</si>
  <si>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</si>
  <si>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</si>
  <si>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</si>
  <si>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</si>
  <si>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</si>
  <si>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</si>
  <si>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</si>
  <si>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</si>
  <si>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</si>
  <si>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</si>
  <si>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</si>
  <si>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</si>
  <si>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</si>
  <si>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</si>
  <si>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</si>
  <si>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</si>
  <si>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</si>
  <si>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</si>
  <si>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</si>
  <si>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</si>
  <si>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</si>
  <si>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</si>
  <si>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</si>
  <si>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</si>
  <si>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</si>
  <si>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</si>
  <si>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</si>
  <si>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</si>
  <si>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</si>
  <si>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</si>
  <si>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</si>
  <si>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</si>
  <si>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</si>
  <si>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</si>
  <si>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</si>
  <si>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</si>
  <si>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</si>
  <si>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</si>
  <si>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</si>
  <si>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</si>
  <si>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</si>
  <si>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</si>
  <si>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</si>
  <si>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</si>
  <si>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</si>
  <si>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</si>
  <si>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</si>
  <si>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</si>
  <si>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</si>
  <si>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</si>
  <si>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</si>
  <si>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</si>
  <si>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</si>
  <si>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</si>
  <si>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</si>
  <si>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</si>
  <si>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</si>
  <si>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</si>
  <si>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</si>
  <si>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</si>
  <si>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</si>
  <si>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</si>
  <si>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</si>
  <si>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</si>
  <si>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</si>
  <si>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</si>
  <si>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</si>
  <si>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</si>
  <si>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</si>
  <si>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</si>
  <si>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</si>
  <si>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</si>
  <si>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</si>
  <si>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</si>
  <si>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</si>
  <si>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</si>
  <si>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</si>
  <si>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</si>
  <si>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</si>
  <si>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</si>
  <si>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</si>
  <si>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</si>
  <si>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</si>
  <si>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</si>
  <si>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</si>
  <si>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</si>
  <si>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</si>
  <si>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</si>
  <si>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</si>
  <si>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</si>
  <si>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</si>
  <si>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</si>
  <si>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</si>
  <si>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</si>
  <si>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</si>
  <si>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</si>
  <si>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</si>
  <si>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/>
  </si>
  <si>
    <t>high</t>
  </si>
  <si>
    <t>Inverness</t>
  </si>
  <si>
    <t>Out Skerries</t>
  </si>
  <si>
    <t>Whalsay</t>
  </si>
  <si>
    <t>Sumburgh</t>
  </si>
  <si>
    <t>Aberlady Bay</t>
  </si>
  <si>
    <t>Drem Pools</t>
  </si>
  <si>
    <t>Tyninghame</t>
  </si>
  <si>
    <t>Musselburgh</t>
  </si>
  <si>
    <t>Deerness</t>
  </si>
  <si>
    <t>Quendale</t>
  </si>
  <si>
    <t>North Ronaldsay</t>
  </si>
  <si>
    <t>Seafield, Lerwick</t>
  </si>
  <si>
    <t>Fetlar</t>
  </si>
  <si>
    <t>St Kilda</t>
  </si>
  <si>
    <t>Foula</t>
  </si>
  <si>
    <t>Scatness</t>
  </si>
  <si>
    <t>Bakkasetter, Spiggie</t>
  </si>
  <si>
    <t>Haroldswick, Unst</t>
  </si>
  <si>
    <t>Loch of Spiggie</t>
  </si>
  <si>
    <t>Tingwall</t>
  </si>
  <si>
    <t>Mainland</t>
  </si>
  <si>
    <t>Utra Scrape</t>
  </si>
  <si>
    <t>Easter Lother</t>
  </si>
  <si>
    <t>Sandwick</t>
  </si>
  <si>
    <t>Da Water</t>
  </si>
  <si>
    <t>BBRC</t>
  </si>
  <si>
    <t>BBRC BB102:571</t>
  </si>
  <si>
    <t>Stenness village</t>
  </si>
  <si>
    <t>Shirva</t>
  </si>
  <si>
    <t>Wester Lother</t>
  </si>
  <si>
    <t>Vidlin</t>
  </si>
  <si>
    <t>Havens &amp; Gully</t>
  </si>
  <si>
    <t>Garth's Voe, Sullom Voe</t>
  </si>
  <si>
    <t>Quarff</t>
  </si>
  <si>
    <t>Vatshoull</t>
  </si>
  <si>
    <t>Balranald</t>
  </si>
  <si>
    <t>South Harbour area</t>
  </si>
  <si>
    <t>inverness</t>
  </si>
  <si>
    <t>Unst</t>
  </si>
  <si>
    <t>Garso</t>
  </si>
  <si>
    <t>Baltasound</t>
  </si>
  <si>
    <t>Norwick</t>
  </si>
  <si>
    <t>Yell</t>
  </si>
  <si>
    <t>North Haven</t>
  </si>
  <si>
    <t>Isbister, North Roe</t>
  </si>
  <si>
    <t>Auld Haa, Utra &amp; Da Water</t>
  </si>
  <si>
    <t>Furze &amp; Observatory</t>
  </si>
  <si>
    <t>Kirbest Mire</t>
  </si>
  <si>
    <t>Field &amp; Barkland</t>
  </si>
  <si>
    <t>Bewan Loch</t>
  </si>
  <si>
    <t>Auld Haa</t>
  </si>
  <si>
    <t>Fleck</t>
  </si>
  <si>
    <t>same</t>
  </si>
  <si>
    <t>Loch of Gasco</t>
  </si>
  <si>
    <t>Ham</t>
  </si>
  <si>
    <t>St Margaret's Hope</t>
  </si>
  <si>
    <t>South Ronaldsay</t>
  </si>
  <si>
    <t>Vaadal &amp; Setter</t>
  </si>
  <si>
    <t>Barns Ness</t>
  </si>
  <si>
    <t>Tiree</t>
  </si>
  <si>
    <t>Gilsetter &amp; South Harbour</t>
  </si>
  <si>
    <t>Dennis Head</t>
  </si>
  <si>
    <t>Pool of Virkie</t>
  </si>
  <si>
    <t>Easter Lother Water</t>
  </si>
  <si>
    <t>Loch of Melby</t>
  </si>
  <si>
    <t>Haroldswick</t>
  </si>
  <si>
    <t>Virkie</t>
  </si>
  <si>
    <t>Balnakeil</t>
  </si>
  <si>
    <t>Nigg Bay, Girdle Ness</t>
  </si>
  <si>
    <t>Borgh Point (Borve Point)</t>
  </si>
  <si>
    <t>Grutness</t>
  </si>
  <si>
    <t>1cy</t>
  </si>
  <si>
    <t>Hooking Loch</t>
  </si>
  <si>
    <t>Gilsetter, Auld Haa &amp; Skerryholm</t>
  </si>
  <si>
    <t>Bride's Ness &amp; Hooking</t>
  </si>
  <si>
    <t>Guidicum</t>
  </si>
  <si>
    <t>Meadow Burn &amp; Da Water</t>
  </si>
  <si>
    <t>Skaw</t>
  </si>
  <si>
    <t>Calarnais</t>
  </si>
  <si>
    <t>Culsetter</t>
  </si>
  <si>
    <t>Haroldswick &amp; Norwick</t>
  </si>
  <si>
    <t>Gardie</t>
  </si>
  <si>
    <t>Bressay</t>
  </si>
  <si>
    <t>Citrine Wagtail</t>
  </si>
  <si>
    <r>
      <t xml:space="preserve">Citrine Wagtail </t>
    </r>
    <r>
      <rPr>
        <b/>
        <i/>
        <sz val="8"/>
        <color indexed="8"/>
        <rFont val="Arial"/>
      </rPr>
      <t>Motacilla citreola</t>
    </r>
  </si>
  <si>
    <t>2cy male</t>
  </si>
  <si>
    <t>ad female</t>
  </si>
  <si>
    <t>female</t>
  </si>
  <si>
    <t>1cy, dead, skin at NMS</t>
  </si>
  <si>
    <t>1cy, trapped</t>
  </si>
  <si>
    <t>1cy, trapped, DNA</t>
  </si>
  <si>
    <t>2cy female</t>
  </si>
  <si>
    <t>male</t>
  </si>
  <si>
    <t>Uibhist a Deas (South Uist)</t>
  </si>
  <si>
    <t>Bàgh a' Chaisteil (Castlebay)</t>
  </si>
  <si>
    <t>Barraigh (Barra)</t>
  </si>
  <si>
    <t>Beinn na Faoghla (Benbecula)</t>
  </si>
  <si>
    <t>Poll na Crann (‘Stinky Bay’)</t>
  </si>
  <si>
    <t>Caerlaverock WWT</t>
  </si>
  <si>
    <t>Loch à Phuill</t>
  </si>
  <si>
    <t>Àird an Rùnair</t>
  </si>
  <si>
    <t>Tobha Mòr (Howmore)</t>
  </si>
  <si>
    <t>Loch an Dùin Mhòir</t>
  </si>
  <si>
    <t>Girdle Ness</t>
  </si>
  <si>
    <t xml:space="preserve">Uibhist a Tuath (North Uist) </t>
  </si>
  <si>
    <t>Utra &amp; various locations</t>
  </si>
  <si>
    <t>Landberg, Da Water &amp;  various locations</t>
  </si>
  <si>
    <t>Setter</t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</si>
  <si>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75: 516 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</si>
  <si>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75: 516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</si>
  <si>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77: 547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</si>
  <si>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79: 568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</si>
  <si>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80: 551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</si>
  <si>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108:622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</si>
  <si>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107:640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</si>
  <si>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106:624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</si>
  <si>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105:610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</si>
  <si>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104:617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</si>
  <si>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103:625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</si>
  <si>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102:571</t>
    </r>
  </si>
  <si>
    <t>BBRC BB 102:571</t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</si>
  <si>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101: 556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</si>
  <si>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102: 571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</si>
  <si>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81: 578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</si>
  <si>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82: 538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</si>
  <si>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88: 530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</si>
  <si>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87: 543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</si>
  <si>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89: 513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</si>
  <si>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98: 669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</si>
  <si>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91: 500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</si>
  <si>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91: 500;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92: 587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</si>
  <si>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92: 587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</si>
  <si>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94: 485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</si>
  <si>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97: 594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</si>
  <si>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96: 586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</si>
  <si>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100: 77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</si>
  <si>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100: 729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</si>
  <si>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37: 115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</si>
  <si>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38: 114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</si>
  <si>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39: 115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</si>
  <si>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40: 114</t>
    </r>
  </si>
  <si>
    <r>
      <t xml:space="preserve"> 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70: 449</t>
    </r>
  </si>
  <si>
    <t>1 of above 2</t>
  </si>
  <si>
    <t>1cy, one on 16 Aug</t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</si>
  <si>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</si>
  <si>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</si>
  <si>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</si>
  <si>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indexed="8"/>
        <rFont val="Arial"/>
      </rPr>
      <t>SBRC Report</t>
    </r>
  </si>
  <si>
    <r>
      <t>2015</t>
    </r>
    <r>
      <rPr>
        <i/>
        <sz val="8"/>
        <color indexed="8"/>
        <rFont val="Arial"/>
      </rPr>
      <t xml:space="preserve"> SBRC Report</t>
    </r>
  </si>
  <si>
    <r>
      <t xml:space="preserve">2016 </t>
    </r>
    <r>
      <rPr>
        <i/>
        <sz val="8"/>
        <color indexed="8"/>
        <rFont val="Arial"/>
      </rPr>
      <t>SBRC Report</t>
    </r>
  </si>
  <si>
    <r>
      <t xml:space="preserve">2015 </t>
    </r>
    <r>
      <rPr>
        <i/>
        <sz val="8"/>
        <color indexed="8"/>
        <rFont val="Arial"/>
      </rPr>
      <t>SBRC Report</t>
    </r>
  </si>
  <si>
    <r>
      <rPr>
        <sz val="8"/>
        <color indexed="8"/>
        <rFont val="Arial"/>
        <family val="2"/>
      </rPr>
      <t>2015</t>
    </r>
    <r>
      <rPr>
        <i/>
        <sz val="8"/>
        <color indexed="8"/>
        <rFont val="Arial"/>
      </rPr>
      <t xml:space="preserve"> SBRC Report</t>
    </r>
  </si>
  <si>
    <t>same as Norwirck</t>
  </si>
  <si>
    <r>
      <t xml:space="preserve">2019 </t>
    </r>
    <r>
      <rPr>
        <i/>
        <sz val="8"/>
        <color rgb="FF000000"/>
        <rFont val="Arial"/>
      </rPr>
      <t>SBRC Report</t>
    </r>
  </si>
  <si>
    <r>
      <t xml:space="preserve">2019 </t>
    </r>
    <r>
      <rPr>
        <i/>
        <sz val="8"/>
        <color indexed="8"/>
        <rFont val="Arial"/>
      </rPr>
      <t>SBRC Report</t>
    </r>
  </si>
  <si>
    <t>Various locations</t>
  </si>
  <si>
    <t>North Wick</t>
  </si>
  <si>
    <t>Papa Westray</t>
  </si>
  <si>
    <t>Balta Isle</t>
  </si>
  <si>
    <t>Hillswick</t>
  </si>
  <si>
    <t>Shoadals</t>
  </si>
  <si>
    <t>Dael of Walls</t>
  </si>
  <si>
    <t>Walli Burn &amp; Easter Lowther Water</t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</si>
  <si>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41: 115</t>
    </r>
  </si>
  <si>
    <r>
      <t xml:space="preserve">2020 </t>
    </r>
    <r>
      <rPr>
        <i/>
        <sz val="8"/>
        <color rgb="FF000000"/>
        <rFont val="Arial"/>
      </rPr>
      <t>SBRC Report</t>
    </r>
  </si>
  <si>
    <r>
      <t xml:space="preserve">2020 </t>
    </r>
    <r>
      <rPr>
        <i/>
        <sz val="8"/>
        <color indexed="8"/>
        <rFont val="Arial"/>
      </rPr>
      <t>SBRC Report</t>
    </r>
  </si>
  <si>
    <t>Boini Mire, Da Water &amp; Field Ditch</t>
  </si>
  <si>
    <t>Isle Furse, Da Water &amp; Setter</t>
  </si>
  <si>
    <t>Aberdeen beach</t>
  </si>
  <si>
    <t xml:space="preserve"> Papa Westray</t>
  </si>
  <si>
    <t>Quivals &amp; Lettan</t>
  </si>
  <si>
    <t>Sanday</t>
  </si>
  <si>
    <t>adult</t>
  </si>
  <si>
    <t>Cleit (Cleat)</t>
  </si>
  <si>
    <t>Barra</t>
  </si>
  <si>
    <t>same as Ham, Foula</t>
  </si>
  <si>
    <t>Virkie &amp; Boddam</t>
  </si>
  <si>
    <t>Loch of Norby</t>
  </si>
  <si>
    <t>Sumburgh Hotel &amp; West Voe of Sumburgh</t>
  </si>
  <si>
    <t>Grutness &amp; Quendale</t>
  </si>
  <si>
    <t>Swinister Burn</t>
  </si>
  <si>
    <t>Sumburgh &amp; Virkie</t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</si>
  <si>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42: 114 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</si>
  <si>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43:  </t>
    </r>
  </si>
  <si>
    <t>Spiggie</t>
  </si>
  <si>
    <t>Stannochy Quarry</t>
  </si>
  <si>
    <t>Utra scrape &amp; various locations</t>
  </si>
  <si>
    <t>Da Water, Buness &amp; South Harbour</t>
  </si>
  <si>
    <t>Hiort (Hirta)</t>
  </si>
  <si>
    <t>Everland</t>
  </si>
  <si>
    <t>Gully</t>
  </si>
  <si>
    <t>"Southern beach"</t>
  </si>
  <si>
    <t>Skadan</t>
  </si>
  <si>
    <t>Setter, Hesswalls and Double Dyke</t>
  </si>
  <si>
    <t>Springfield &amp; Stackhoull</t>
  </si>
  <si>
    <t>Setter, Field, Barkland &amp; South Harbour</t>
  </si>
  <si>
    <t>Taing and Rippack area</t>
  </si>
  <si>
    <t>Taing &amp; Shirva</t>
  </si>
  <si>
    <t>Field</t>
  </si>
  <si>
    <t>Field, Quoy &amp; Plantation</t>
  </si>
  <si>
    <t>nr Springfield</t>
  </si>
  <si>
    <t>Pylie and Utra</t>
  </si>
  <si>
    <t>Stoneybrake</t>
  </si>
  <si>
    <t>Leogh</t>
  </si>
  <si>
    <t>Observatory</t>
  </si>
  <si>
    <t>Meoness</t>
  </si>
  <si>
    <t>Schoolton &amp; South Harbour</t>
  </si>
  <si>
    <t>South Harbour</t>
  </si>
  <si>
    <t>Springfield</t>
  </si>
  <si>
    <t>South Haven</t>
  </si>
  <si>
    <t>Golden Water</t>
  </si>
  <si>
    <t>Double Dyke</t>
  </si>
  <si>
    <t>North Light &amp; Kennaby</t>
  </si>
  <si>
    <t>Malcolm's Head</t>
  </si>
  <si>
    <t>nr Pund</t>
  </si>
  <si>
    <t>Barkland ditch</t>
  </si>
  <si>
    <t>Ward Hill</t>
  </si>
  <si>
    <t>Mill Loch</t>
  </si>
  <si>
    <t>Barkland/Setter area</t>
  </si>
  <si>
    <t>South Light</t>
  </si>
  <si>
    <t>"southern locality"</t>
  </si>
  <si>
    <t>Field and Mavers Geo</t>
  </si>
  <si>
    <t>Field Pond</t>
  </si>
  <si>
    <t>Barkland</t>
  </si>
  <si>
    <t>nr Shirva</t>
  </si>
  <si>
    <t>Bride's Ness</t>
  </si>
  <si>
    <t>Burravoe</t>
  </si>
  <si>
    <t>Loch of Boardhouse, Birsay</t>
  </si>
  <si>
    <r>
      <t xml:space="preserve">Photos in </t>
    </r>
    <r>
      <rPr>
        <i/>
        <sz val="8"/>
        <color indexed="8"/>
        <rFont val="Arial"/>
      </rPr>
      <t>Birding World</t>
    </r>
    <r>
      <rPr>
        <sz val="8"/>
        <color indexed="8"/>
        <rFont val="Arial"/>
        <family val="2"/>
      </rPr>
      <t xml:space="preserve"> 20:231;</t>
    </r>
    <r>
      <rPr>
        <i/>
        <sz val="8"/>
        <color indexed="8"/>
        <rFont val="Arial"/>
      </rPr>
      <t xml:space="preserve"> Birds of Scotland</t>
    </r>
    <r>
      <rPr>
        <sz val="8"/>
        <color indexed="8"/>
        <rFont val="Arial"/>
        <family val="2"/>
      </rPr>
      <t xml:space="preserve"> 2007 but  not published by BBRC</t>
    </r>
  </si>
  <si>
    <t>Hooking &amp; Bridesness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</si>
</sst>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b/>
      <sz val="8"/>
      <color indexed="8"/>
      <name val="Arial"/>
    </font>
    <font>
      <b/>
      <i/>
      <sz val="8"/>
      <color indexed="8"/>
      <name val="Arial"/>
    </font>
    <font>
      <sz val="8"/>
      <color rgb="FF000000"/>
      <name val="Arial"/>
    </font>
    <font>
      <i/>
      <sz val="8"/>
      <color indexed="8"/>
      <name val="Arial"/>
    </font>
    <font>
      <i/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theme="4" tint="0.79998168889431442"/>
      </patternFill>
    </fill>
    <fill>
      <patternFill patternType="solid">
        <fgColor rgb="FFDCE6F1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150">
    <xf numFmtId="0" fontId="0" fillId="0" borderId="0"/>
    <xf numFmtId="0" fontId="5" fillId="0" borderId="0"/>
    <xf numFmtId="0" fontId="5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6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8" fillId="2" borderId="0" xfId="0" applyFont="1" applyFill="1"/>
    <xf numFmtId="0" fontId="8" fillId="0" borderId="0" xfId="0" applyFont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49" fontId="1" fillId="0" borderId="0" xfId="0" applyNumberFormat="1" applyFont="1" applyBorder="1" applyAlignment="1"/>
    <xf numFmtId="0" fontId="7" fillId="0" borderId="0" xfId="0" applyFont="1"/>
    <xf numFmtId="14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6" fillId="10" borderId="3" xfId="1" applyNumberFormat="1" applyFont="1" applyFill="1" applyBorder="1" applyAlignment="1">
      <alignment horizontal="left" vertical="top" wrapText="1"/>
    </xf>
    <xf numFmtId="0" fontId="6" fillId="10" borderId="3" xfId="2" applyNumberFormat="1" applyFont="1" applyFill="1" applyBorder="1" applyAlignment="1">
      <alignment wrapText="1"/>
    </xf>
    <xf numFmtId="0" fontId="6" fillId="10" borderId="3" xfId="1" applyNumberFormat="1" applyFont="1" applyFill="1" applyBorder="1" applyAlignment="1">
      <alignment horizontal="right" vertical="top" wrapText="1"/>
    </xf>
    <xf numFmtId="0" fontId="6" fillId="0" borderId="2" xfId="2" applyNumberFormat="1" applyFont="1" applyBorder="1" applyAlignment="1">
      <alignment wrapText="1"/>
    </xf>
    <xf numFmtId="0" fontId="6" fillId="0" borderId="3" xfId="1" applyNumberFormat="1" applyFont="1" applyBorder="1" applyAlignment="1">
      <alignment horizontal="left" vertical="top" wrapText="1"/>
    </xf>
    <xf numFmtId="0" fontId="6" fillId="0" borderId="3" xfId="2" applyNumberFormat="1" applyFont="1" applyBorder="1" applyAlignment="1">
      <alignment wrapText="1"/>
    </xf>
    <xf numFmtId="0" fontId="6" fillId="0" borderId="3" xfId="1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10" borderId="3" xfId="0" applyFont="1" applyFill="1" applyBorder="1" applyAlignment="1">
      <alignment vertical="top" wrapText="1"/>
    </xf>
    <xf numFmtId="0" fontId="7" fillId="10" borderId="3" xfId="0" applyFont="1" applyFill="1" applyBorder="1" applyAlignment="1">
      <alignment vertical="top" wrapText="1"/>
    </xf>
    <xf numFmtId="0" fontId="9" fillId="10" borderId="3" xfId="3" applyNumberFormat="1" applyFont="1" applyFill="1" applyBorder="1" applyAlignment="1">
      <alignment wrapText="1"/>
    </xf>
    <xf numFmtId="0" fontId="6" fillId="11" borderId="2" xfId="2" applyNumberFormat="1" applyFont="1" applyFill="1" applyBorder="1" applyAlignment="1">
      <alignment wrapText="1"/>
    </xf>
    <xf numFmtId="0" fontId="6" fillId="0" borderId="2" xfId="2" applyNumberFormat="1" applyFont="1" applyFill="1" applyBorder="1" applyAlignment="1">
      <alignment wrapText="1"/>
    </xf>
    <xf numFmtId="0" fontId="9" fillId="11" borderId="3" xfId="3" applyNumberFormat="1" applyFont="1" applyFill="1" applyBorder="1" applyAlignment="1">
      <alignment wrapText="1"/>
    </xf>
    <xf numFmtId="0" fontId="7" fillId="11" borderId="3" xfId="0" applyFont="1" applyFill="1" applyBorder="1" applyAlignment="1">
      <alignment vertical="top" wrapText="1"/>
    </xf>
    <xf numFmtId="0" fontId="6" fillId="0" borderId="4" xfId="2" applyNumberFormat="1" applyFont="1" applyBorder="1" applyAlignment="1">
      <alignment wrapText="1"/>
    </xf>
    <xf numFmtId="0" fontId="6" fillId="0" borderId="5" xfId="2" applyNumberFormat="1" applyFont="1" applyBorder="1" applyAlignment="1">
      <alignment wrapText="1"/>
    </xf>
    <xf numFmtId="0" fontId="6" fillId="11" borderId="7" xfId="1" applyFont="1" applyFill="1" applyBorder="1" applyAlignment="1">
      <alignment horizontal="left"/>
    </xf>
    <xf numFmtId="1" fontId="6" fillId="11" borderId="3" xfId="1" applyNumberFormat="1" applyFont="1" applyFill="1" applyBorder="1" applyAlignment="1">
      <alignment horizontal="right"/>
    </xf>
    <xf numFmtId="165" fontId="6" fillId="11" borderId="3" xfId="1" applyNumberFormat="1" applyFont="1" applyFill="1" applyBorder="1" applyAlignment="1">
      <alignment horizontal="right"/>
    </xf>
    <xf numFmtId="15" fontId="6" fillId="11" borderId="3" xfId="1" applyNumberFormat="1" applyFont="1" applyFill="1" applyBorder="1" applyAlignment="1">
      <alignment horizontal="right"/>
    </xf>
    <xf numFmtId="49" fontId="6" fillId="11" borderId="3" xfId="1" applyNumberFormat="1" applyFont="1" applyFill="1" applyBorder="1" applyAlignment="1">
      <alignment horizontal="right"/>
    </xf>
    <xf numFmtId="0" fontId="6" fillId="11" borderId="3" xfId="1" applyFont="1" applyFill="1" applyBorder="1" applyAlignment="1">
      <alignment horizontal="right"/>
    </xf>
    <xf numFmtId="1" fontId="6" fillId="10" borderId="3" xfId="1" applyNumberFormat="1" applyFont="1" applyFill="1" applyBorder="1" applyAlignment="1">
      <alignment horizontal="right"/>
    </xf>
    <xf numFmtId="1" fontId="6" fillId="0" borderId="6" xfId="1" applyNumberFormat="1" applyFont="1" applyFill="1" applyBorder="1" applyAlignment="1">
      <alignment horizontal="right"/>
    </xf>
    <xf numFmtId="0" fontId="6" fillId="11" borderId="3" xfId="1" applyFont="1" applyFill="1" applyBorder="1" applyAlignment="1">
      <alignment horizontal="left"/>
    </xf>
    <xf numFmtId="0" fontId="6" fillId="0" borderId="9" xfId="2" applyNumberFormat="1" applyFont="1" applyBorder="1" applyAlignment="1">
      <alignment wrapText="1"/>
    </xf>
    <xf numFmtId="0" fontId="6" fillId="0" borderId="9" xfId="2" applyNumberFormat="1" applyFont="1" applyFill="1" applyBorder="1" applyAlignment="1">
      <alignment wrapText="1"/>
    </xf>
    <xf numFmtId="0" fontId="6" fillId="0" borderId="0" xfId="2" applyNumberFormat="1" applyFont="1" applyFill="1" applyBorder="1" applyAlignment="1">
      <alignment wrapText="1"/>
    </xf>
    <xf numFmtId="0" fontId="6" fillId="11" borderId="3" xfId="2" applyNumberFormat="1" applyFont="1" applyFill="1" applyBorder="1" applyAlignment="1">
      <alignment wrapText="1"/>
    </xf>
    <xf numFmtId="0" fontId="7" fillId="0" borderId="6" xfId="0" applyFont="1" applyBorder="1" applyAlignment="1">
      <alignment vertical="top" wrapText="1"/>
    </xf>
    <xf numFmtId="0" fontId="9" fillId="0" borderId="0" xfId="3" applyNumberFormat="1" applyFont="1" applyBorder="1" applyAlignment="1">
      <alignment wrapText="1"/>
    </xf>
    <xf numFmtId="0" fontId="9" fillId="0" borderId="0" xfId="3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10" fillId="12" borderId="2" xfId="2" applyNumberFormat="1" applyFont="1" applyFill="1" applyBorder="1" applyAlignment="1">
      <alignment wrapText="1"/>
    </xf>
    <xf numFmtId="0" fontId="6" fillId="0" borderId="6" xfId="2" applyNumberFormat="1" applyFont="1" applyBorder="1" applyAlignment="1">
      <alignment wrapText="1"/>
    </xf>
    <xf numFmtId="15" fontId="13" fillId="11" borderId="3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2" fillId="0" borderId="0" xfId="0" applyFont="1" applyAlignment="1">
      <alignment horizontal="right" vertical="center"/>
    </xf>
    <xf numFmtId="0" fontId="1" fillId="0" borderId="0" xfId="0" applyFont="1"/>
    <xf numFmtId="0" fontId="12" fillId="0" borderId="0" xfId="0" applyFont="1" applyAlignment="1">
      <alignment horizontal="right"/>
    </xf>
    <xf numFmtId="1" fontId="6" fillId="0" borderId="0" xfId="1" applyNumberFormat="1" applyFont="1" applyFill="1" applyBorder="1" applyAlignment="1">
      <alignment vertical="top"/>
    </xf>
    <xf numFmtId="165" fontId="6" fillId="0" borderId="0" xfId="1" applyNumberFormat="1" applyFont="1" applyFill="1" applyBorder="1" applyAlignment="1">
      <alignment horizontal="left" vertical="center"/>
    </xf>
    <xf numFmtId="14" fontId="6" fillId="10" borderId="3" xfId="1" applyNumberFormat="1" applyFont="1" applyFill="1" applyBorder="1" applyAlignment="1">
      <alignment horizontal="right" vertical="top" wrapText="1"/>
    </xf>
    <xf numFmtId="14" fontId="6" fillId="0" borderId="3" xfId="1" applyNumberFormat="1" applyFont="1" applyBorder="1" applyAlignment="1">
      <alignment horizontal="right" vertical="top" wrapText="1"/>
    </xf>
    <xf numFmtId="14" fontId="7" fillId="0" borderId="3" xfId="0" applyNumberFormat="1" applyFont="1" applyBorder="1" applyAlignment="1">
      <alignment vertical="top" wrapText="1"/>
    </xf>
    <xf numFmtId="14" fontId="6" fillId="0" borderId="6" xfId="1" applyNumberFormat="1" applyFont="1" applyBorder="1" applyAlignment="1">
      <alignment horizontal="right" vertical="top" wrapText="1"/>
    </xf>
    <xf numFmtId="14" fontId="6" fillId="0" borderId="0" xfId="1" applyNumberFormat="1" applyFont="1" applyBorder="1" applyAlignment="1">
      <alignment horizontal="right" vertical="top" wrapText="1"/>
    </xf>
    <xf numFmtId="14" fontId="6" fillId="0" borderId="8" xfId="1" applyNumberFormat="1" applyFont="1" applyBorder="1" applyAlignment="1">
      <alignment horizontal="right" vertical="top" wrapText="1"/>
    </xf>
    <xf numFmtId="14" fontId="6" fillId="0" borderId="3" xfId="0" applyNumberFormat="1" applyFont="1" applyBorder="1" applyAlignment="1">
      <alignment vertical="top" wrapText="1"/>
    </xf>
    <xf numFmtId="14" fontId="6" fillId="10" borderId="3" xfId="0" applyNumberFormat="1" applyFont="1" applyFill="1" applyBorder="1" applyAlignment="1">
      <alignment vertical="top" wrapText="1"/>
    </xf>
    <xf numFmtId="14" fontId="7" fillId="10" borderId="3" xfId="0" applyNumberFormat="1" applyFont="1" applyFill="1" applyBorder="1" applyAlignment="1">
      <alignment vertical="top" wrapText="1"/>
    </xf>
    <xf numFmtId="14" fontId="7" fillId="0" borderId="6" xfId="0" applyNumberFormat="1" applyFont="1" applyBorder="1" applyAlignment="1">
      <alignment vertical="top" wrapText="1"/>
    </xf>
    <xf numFmtId="14" fontId="9" fillId="0" borderId="0" xfId="2" applyNumberFormat="1" applyFont="1" applyFill="1" applyBorder="1" applyAlignment="1">
      <alignment horizontal="right" wrapText="1"/>
    </xf>
    <xf numFmtId="14" fontId="6" fillId="11" borderId="3" xfId="1" applyNumberFormat="1" applyFont="1" applyFill="1" applyBorder="1" applyAlignment="1">
      <alignment horizontal="right"/>
    </xf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/>
    <xf numFmtId="14" fontId="1" fillId="0" borderId="0" xfId="0" applyNumberFormat="1" applyFont="1" applyFill="1" applyBorder="1"/>
    <xf numFmtId="14" fontId="6" fillId="0" borderId="3" xfId="2" applyNumberFormat="1" applyFont="1" applyBorder="1" applyAlignment="1">
      <alignment horizontal="right" wrapText="1"/>
    </xf>
    <xf numFmtId="14" fontId="9" fillId="10" borderId="3" xfId="2" applyNumberFormat="1" applyFont="1" applyFill="1" applyBorder="1" applyAlignment="1">
      <alignment horizontal="right" wrapText="1"/>
    </xf>
    <xf numFmtId="14" fontId="9" fillId="0" borderId="3" xfId="2" applyNumberFormat="1" applyFont="1" applyBorder="1" applyAlignment="1">
      <alignment horizontal="right" wrapText="1"/>
    </xf>
    <xf numFmtId="14" fontId="9" fillId="0" borderId="6" xfId="2" applyNumberFormat="1" applyFont="1" applyFill="1" applyBorder="1" applyAlignment="1">
      <alignment horizontal="right" wrapText="1"/>
    </xf>
    <xf numFmtId="14" fontId="9" fillId="0" borderId="0" xfId="2" applyNumberFormat="1" applyFont="1" applyBorder="1" applyAlignment="1">
      <alignment horizontal="right" wrapText="1"/>
    </xf>
    <xf numFmtId="0" fontId="10" fillId="7" borderId="0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left"/>
    </xf>
    <xf numFmtId="14" fontId="10" fillId="7" borderId="0" xfId="1" applyNumberFormat="1" applyFont="1" applyFill="1" applyBorder="1" applyAlignment="1">
      <alignment horizontal="center"/>
    </xf>
    <xf numFmtId="1" fontId="10" fillId="7" borderId="0" xfId="1" applyNumberFormat="1" applyFont="1" applyFill="1" applyBorder="1" applyAlignment="1">
      <alignment horizontal="center"/>
    </xf>
    <xf numFmtId="164" fontId="10" fillId="7" borderId="0" xfId="1" applyNumberFormat="1" applyFont="1" applyFill="1" applyBorder="1" applyAlignment="1">
      <alignment horizontal="left"/>
    </xf>
    <xf numFmtId="1" fontId="10" fillId="7" borderId="0" xfId="1" applyNumberFormat="1" applyFont="1" applyFill="1" applyBorder="1" applyAlignment="1">
      <alignment horizontal="left"/>
    </xf>
    <xf numFmtId="49" fontId="10" fillId="7" borderId="0" xfId="1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8" borderId="0" xfId="0" applyFont="1" applyFill="1" applyBorder="1"/>
    <xf numFmtId="0" fontId="2" fillId="9" borderId="0" xfId="0" applyFont="1" applyFill="1" applyBorder="1"/>
    <xf numFmtId="0" fontId="2" fillId="0" borderId="0" xfId="0" applyFont="1" applyBorder="1"/>
    <xf numFmtId="0" fontId="12" fillId="13" borderId="10" xfId="0" applyFont="1" applyFill="1" applyBorder="1" applyAlignment="1">
      <alignment horizontal="left"/>
    </xf>
    <xf numFmtId="49" fontId="6" fillId="0" borderId="3" xfId="1" applyNumberFormat="1" applyFont="1" applyFill="1" applyBorder="1" applyAlignment="1">
      <alignment horizontal="right"/>
    </xf>
    <xf numFmtId="165" fontId="6" fillId="11" borderId="3" xfId="1" applyNumberFormat="1" applyFont="1" applyFill="1" applyBorder="1" applyAlignment="1">
      <alignment horizontal="left"/>
    </xf>
    <xf numFmtId="0" fontId="1" fillId="10" borderId="3" xfId="1" applyNumberFormat="1" applyFont="1" applyFill="1" applyBorder="1" applyAlignment="1">
      <alignment horizontal="left" vertical="top" wrapText="1"/>
    </xf>
    <xf numFmtId="0" fontId="1" fillId="10" borderId="3" xfId="1" applyFont="1" applyFill="1" applyBorder="1" applyAlignment="1">
      <alignment horizontal="left" vertical="top" wrapText="1"/>
    </xf>
    <xf numFmtId="0" fontId="1" fillId="10" borderId="3" xfId="2" applyNumberFormat="1" applyFont="1" applyFill="1" applyBorder="1" applyAlignment="1">
      <alignment wrapText="1"/>
    </xf>
    <xf numFmtId="0" fontId="1" fillId="10" borderId="3" xfId="1" applyNumberFormat="1" applyFont="1" applyFill="1" applyBorder="1" applyAlignment="1">
      <alignment horizontal="right" vertical="top" wrapText="1"/>
    </xf>
    <xf numFmtId="14" fontId="1" fillId="10" borderId="3" xfId="1" applyNumberFormat="1" applyFont="1" applyFill="1" applyBorder="1" applyAlignment="1">
      <alignment horizontal="right" vertical="top" wrapText="1"/>
    </xf>
    <xf numFmtId="14" fontId="1" fillId="10" borderId="3" xfId="2" applyNumberFormat="1" applyFont="1" applyFill="1" applyBorder="1" applyAlignment="1">
      <alignment horizontal="right" wrapText="1"/>
    </xf>
    <xf numFmtId="0" fontId="1" fillId="0" borderId="3" xfId="1" applyNumberFormat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3" xfId="1" applyNumberFormat="1" applyFont="1" applyBorder="1" applyAlignment="1">
      <alignment horizontal="right" vertical="top" wrapText="1"/>
    </xf>
    <xf numFmtId="14" fontId="1" fillId="0" borderId="3" xfId="1" applyNumberFormat="1" applyFont="1" applyBorder="1" applyAlignment="1">
      <alignment horizontal="right" vertical="top" wrapText="1"/>
    </xf>
    <xf numFmtId="14" fontId="1" fillId="0" borderId="3" xfId="2" applyNumberFormat="1" applyFont="1" applyBorder="1" applyAlignment="1">
      <alignment horizontal="right" wrapText="1"/>
    </xf>
    <xf numFmtId="0" fontId="1" fillId="0" borderId="3" xfId="1" applyFont="1" applyBorder="1" applyAlignment="1">
      <alignment horizontal="left" vertical="top"/>
    </xf>
    <xf numFmtId="14" fontId="1" fillId="0" borderId="3" xfId="2" applyNumberFormat="1" applyFont="1" applyFill="1" applyBorder="1" applyAlignment="1">
      <alignment horizontal="right" wrapText="1"/>
    </xf>
    <xf numFmtId="0" fontId="1" fillId="0" borderId="3" xfId="2" applyNumberFormat="1" applyFont="1" applyBorder="1" applyAlignment="1">
      <alignment wrapText="1"/>
    </xf>
    <xf numFmtId="14" fontId="1" fillId="10" borderId="6" xfId="1" applyNumberFormat="1" applyFont="1" applyFill="1" applyBorder="1" applyAlignment="1">
      <alignment horizontal="right" vertical="top" wrapText="1"/>
    </xf>
    <xf numFmtId="14" fontId="1" fillId="10" borderId="8" xfId="1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14" fontId="1" fillId="0" borderId="3" xfId="0" applyNumberFormat="1" applyFont="1" applyBorder="1" applyAlignment="1">
      <alignment vertical="top" wrapText="1"/>
    </xf>
    <xf numFmtId="0" fontId="1" fillId="0" borderId="6" xfId="1" applyNumberFormat="1" applyFont="1" applyBorder="1" applyAlignment="1">
      <alignment horizontal="left" vertical="top" wrapText="1"/>
    </xf>
    <xf numFmtId="0" fontId="1" fillId="0" borderId="6" xfId="2" applyNumberFormat="1" applyFont="1" applyBorder="1" applyAlignment="1">
      <alignment wrapText="1"/>
    </xf>
    <xf numFmtId="0" fontId="1" fillId="0" borderId="6" xfId="1" applyNumberFormat="1" applyFont="1" applyBorder="1" applyAlignment="1">
      <alignment horizontal="right" vertical="top" wrapText="1"/>
    </xf>
    <xf numFmtId="0" fontId="1" fillId="11" borderId="3" xfId="2" applyNumberFormat="1" applyFont="1" applyFill="1" applyBorder="1" applyAlignment="1">
      <alignment wrapText="1"/>
    </xf>
    <xf numFmtId="0" fontId="1" fillId="0" borderId="0" xfId="1" applyNumberFormat="1" applyFont="1" applyBorder="1" applyAlignment="1">
      <alignment horizontal="left" vertical="top" wrapText="1"/>
    </xf>
    <xf numFmtId="0" fontId="1" fillId="0" borderId="0" xfId="1" applyNumberFormat="1" applyFont="1" applyBorder="1" applyAlignment="1">
      <alignment horizontal="right" vertical="top" wrapText="1"/>
    </xf>
    <xf numFmtId="0" fontId="1" fillId="0" borderId="8" xfId="1" applyNumberFormat="1" applyFont="1" applyBorder="1" applyAlignment="1">
      <alignment horizontal="left" vertical="top" wrapText="1"/>
    </xf>
    <xf numFmtId="0" fontId="1" fillId="0" borderId="8" xfId="2" applyNumberFormat="1" applyFont="1" applyBorder="1" applyAlignment="1">
      <alignment wrapText="1"/>
    </xf>
    <xf numFmtId="0" fontId="1" fillId="0" borderId="8" xfId="1" applyNumberFormat="1" applyFont="1" applyBorder="1" applyAlignment="1">
      <alignment horizontal="right" vertical="top" wrapText="1"/>
    </xf>
    <xf numFmtId="0" fontId="1" fillId="1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1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10" borderId="3" xfId="0" applyNumberFormat="1" applyFont="1" applyFill="1" applyBorder="1" applyAlignment="1">
      <alignment vertical="top" wrapText="1"/>
    </xf>
    <xf numFmtId="0" fontId="1" fillId="0" borderId="0" xfId="3" applyFont="1" applyAlignment="1">
      <alignment wrapText="1"/>
    </xf>
    <xf numFmtId="0" fontId="1" fillId="0" borderId="0" xfId="3" applyNumberFormat="1" applyFont="1" applyBorder="1" applyAlignment="1">
      <alignment wrapText="1"/>
    </xf>
    <xf numFmtId="0" fontId="1" fillId="0" borderId="0" xfId="3" applyNumberFormat="1" applyFont="1" applyBorder="1" applyAlignment="1">
      <alignment horizontal="right" wrapText="1"/>
    </xf>
    <xf numFmtId="14" fontId="1" fillId="0" borderId="0" xfId="3" applyNumberFormat="1" applyFont="1" applyBorder="1" applyAlignment="1">
      <alignment horizontal="right" wrapText="1"/>
    </xf>
    <xf numFmtId="14" fontId="1" fillId="0" borderId="0" xfId="2" applyNumberFormat="1" applyFont="1" applyBorder="1" applyAlignment="1">
      <alignment horizontal="right" wrapText="1"/>
    </xf>
    <xf numFmtId="0" fontId="1" fillId="10" borderId="3" xfId="3" applyFont="1" applyFill="1" applyBorder="1" applyAlignment="1">
      <alignment wrapText="1"/>
    </xf>
    <xf numFmtId="0" fontId="1" fillId="10" borderId="3" xfId="3" applyNumberFormat="1" applyFont="1" applyFill="1" applyBorder="1" applyAlignment="1">
      <alignment horizontal="right" wrapText="1"/>
    </xf>
    <xf numFmtId="14" fontId="1" fillId="10" borderId="3" xfId="3" applyNumberFormat="1" applyFont="1" applyFill="1" applyBorder="1" applyAlignment="1">
      <alignment horizontal="right" wrapText="1"/>
    </xf>
    <xf numFmtId="0" fontId="1" fillId="0" borderId="0" xfId="2" applyNumberFormat="1" applyFont="1" applyBorder="1" applyAlignment="1">
      <alignment wrapText="1"/>
    </xf>
    <xf numFmtId="0" fontId="1" fillId="10" borderId="3" xfId="3" applyNumberFormat="1" applyFont="1" applyFill="1" applyBorder="1" applyAlignment="1">
      <alignment wrapText="1"/>
    </xf>
    <xf numFmtId="0" fontId="1" fillId="10" borderId="3" xfId="3" applyNumberFormat="1" applyFont="1" applyFill="1" applyBorder="1" applyAlignment="1">
      <alignment horizontal="left" wrapText="1"/>
    </xf>
    <xf numFmtId="0" fontId="1" fillId="0" borderId="0" xfId="3" applyNumberFormat="1" applyFont="1" applyBorder="1" applyAlignment="1">
      <alignment horizontal="left" wrapText="1"/>
    </xf>
    <xf numFmtId="0" fontId="1" fillId="0" borderId="0" xfId="3" applyNumberFormat="1" applyFont="1" applyFill="1" applyBorder="1" applyAlignment="1">
      <alignment wrapText="1"/>
    </xf>
    <xf numFmtId="0" fontId="1" fillId="0" borderId="0" xfId="3" applyNumberFormat="1" applyFont="1" applyFill="1" applyBorder="1" applyAlignment="1">
      <alignment horizontal="right" wrapText="1"/>
    </xf>
    <xf numFmtId="0" fontId="1" fillId="0" borderId="0" xfId="3" applyNumberFormat="1" applyFont="1" applyFill="1" applyBorder="1" applyAlignment="1">
      <alignment horizontal="left" wrapText="1"/>
    </xf>
    <xf numFmtId="14" fontId="1" fillId="0" borderId="0" xfId="3" applyNumberFormat="1" applyFont="1" applyFill="1" applyBorder="1" applyAlignment="1">
      <alignment horizontal="right" wrapText="1"/>
    </xf>
    <xf numFmtId="14" fontId="1" fillId="0" borderId="0" xfId="2" applyNumberFormat="1" applyFont="1" applyFill="1" applyBorder="1" applyAlignment="1">
      <alignment horizontal="right" wrapText="1"/>
    </xf>
    <xf numFmtId="0" fontId="1" fillId="11" borderId="3" xfId="3" applyNumberFormat="1" applyFont="1" applyFill="1" applyBorder="1" applyAlignment="1">
      <alignment wrapText="1"/>
    </xf>
    <xf numFmtId="0" fontId="1" fillId="11" borderId="3" xfId="3" applyNumberFormat="1" applyFont="1" applyFill="1" applyBorder="1" applyAlignment="1">
      <alignment horizontal="right" wrapText="1"/>
    </xf>
    <xf numFmtId="14" fontId="1" fillId="11" borderId="3" xfId="3" applyNumberFormat="1" applyFont="1" applyFill="1" applyBorder="1" applyAlignment="1">
      <alignment horizontal="right" wrapText="1"/>
    </xf>
    <xf numFmtId="14" fontId="1" fillId="11" borderId="3" xfId="2" applyNumberFormat="1" applyFont="1" applyFill="1" applyBorder="1" applyAlignment="1">
      <alignment horizontal="right" wrapText="1"/>
    </xf>
    <xf numFmtId="0" fontId="1" fillId="0" borderId="0" xfId="2" applyNumberFormat="1" applyFont="1" applyFill="1" applyBorder="1" applyAlignment="1">
      <alignment wrapText="1"/>
    </xf>
    <xf numFmtId="0" fontId="1" fillId="11" borderId="3" xfId="3" applyFont="1" applyFill="1" applyBorder="1" applyAlignment="1">
      <alignment wrapText="1"/>
    </xf>
    <xf numFmtId="0" fontId="1" fillId="11" borderId="3" xfId="0" applyFont="1" applyFill="1" applyBorder="1" applyAlignment="1">
      <alignment vertical="top" wrapText="1"/>
    </xf>
    <xf numFmtId="14" fontId="1" fillId="11" borderId="3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2" applyNumberFormat="1" applyFont="1" applyFill="1" applyBorder="1" applyAlignment="1">
      <alignment horizontal="left" wrapText="1"/>
    </xf>
    <xf numFmtId="0" fontId="1" fillId="11" borderId="7" xfId="1" applyFont="1" applyFill="1" applyBorder="1" applyAlignment="1">
      <alignment horizontal="left"/>
    </xf>
    <xf numFmtId="0" fontId="1" fillId="11" borderId="2" xfId="1" applyFont="1" applyFill="1" applyBorder="1" applyAlignment="1">
      <alignment horizontal="left"/>
    </xf>
    <xf numFmtId="0" fontId="1" fillId="11" borderId="3" xfId="1" applyFont="1" applyFill="1" applyBorder="1" applyAlignment="1">
      <alignment horizontal="right"/>
    </xf>
    <xf numFmtId="0" fontId="1" fillId="11" borderId="3" xfId="1" applyFont="1" applyFill="1" applyBorder="1" applyAlignment="1">
      <alignment horizontal="left"/>
    </xf>
    <xf numFmtId="14" fontId="1" fillId="11" borderId="3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4" fontId="1" fillId="0" borderId="0" xfId="1" applyNumberFormat="1" applyFont="1" applyFill="1" applyBorder="1" applyAlignment="1">
      <alignment horizontal="right"/>
    </xf>
    <xf numFmtId="0" fontId="6" fillId="0" borderId="0" xfId="3" applyNumberFormat="1" applyFont="1" applyBorder="1" applyAlignment="1">
      <alignment wrapText="1"/>
    </xf>
    <xf numFmtId="49" fontId="6" fillId="0" borderId="0" xfId="1" applyNumberFormat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50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Normal" xfId="0" builtinId="0"/>
    <cellStyle name="Normal_data" xfId="1"/>
    <cellStyle name="Normal_data_1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2.0</c:v>
                </c:pt>
                <c:pt idx="23">
                  <c:v>1.0</c:v>
                </c:pt>
                <c:pt idx="24">
                  <c:v>2.0</c:v>
                </c:pt>
                <c:pt idx="25">
                  <c:v>2.0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0.0</c:v>
                </c:pt>
                <c:pt idx="33">
                  <c:v>1.0</c:v>
                </c:pt>
                <c:pt idx="34">
                  <c:v>0.0</c:v>
                </c:pt>
                <c:pt idx="35">
                  <c:v>3.0</c:v>
                </c:pt>
                <c:pt idx="36">
                  <c:v>1.0</c:v>
                </c:pt>
                <c:pt idx="37">
                  <c:v>2.0</c:v>
                </c:pt>
                <c:pt idx="38">
                  <c:v>1.0</c:v>
                </c:pt>
                <c:pt idx="39">
                  <c:v>0.0</c:v>
                </c:pt>
                <c:pt idx="40">
                  <c:v>3.0</c:v>
                </c:pt>
                <c:pt idx="41">
                  <c:v>3.0</c:v>
                </c:pt>
                <c:pt idx="42">
                  <c:v>3.0</c:v>
                </c:pt>
                <c:pt idx="43">
                  <c:v>2.0</c:v>
                </c:pt>
                <c:pt idx="44">
                  <c:v>5.0</c:v>
                </c:pt>
                <c:pt idx="45">
                  <c:v>5.0</c:v>
                </c:pt>
                <c:pt idx="46">
                  <c:v>5.0</c:v>
                </c:pt>
                <c:pt idx="47">
                  <c:v>5.0</c:v>
                </c:pt>
                <c:pt idx="48">
                  <c:v>5.0</c:v>
                </c:pt>
                <c:pt idx="49">
                  <c:v>1.0</c:v>
                </c:pt>
                <c:pt idx="50">
                  <c:v>10.0</c:v>
                </c:pt>
                <c:pt idx="51">
                  <c:v>5.0</c:v>
                </c:pt>
                <c:pt idx="52">
                  <c:v>8.0</c:v>
                </c:pt>
                <c:pt idx="53">
                  <c:v>10.0</c:v>
                </c:pt>
                <c:pt idx="54">
                  <c:v>4.0</c:v>
                </c:pt>
                <c:pt idx="55">
                  <c:v>1.0</c:v>
                </c:pt>
                <c:pt idx="56">
                  <c:v>4.0</c:v>
                </c:pt>
                <c:pt idx="57">
                  <c:v>9.0</c:v>
                </c:pt>
                <c:pt idx="58">
                  <c:v>15.0</c:v>
                </c:pt>
                <c:pt idx="59">
                  <c:v>4.0</c:v>
                </c:pt>
                <c:pt idx="60">
                  <c:v>7.0</c:v>
                </c:pt>
                <c:pt idx="61">
                  <c:v>9.0</c:v>
                </c:pt>
                <c:pt idx="62">
                  <c:v>11.0</c:v>
                </c:pt>
                <c:pt idx="63">
                  <c:v>11.0</c:v>
                </c:pt>
                <c:pt idx="64">
                  <c:v>9.0</c:v>
                </c:pt>
                <c:pt idx="65">
                  <c:v>6.0</c:v>
                </c:pt>
                <c:pt idx="66">
                  <c:v>3.0</c:v>
                </c:pt>
                <c:pt idx="67">
                  <c:v>1.0</c:v>
                </c:pt>
                <c:pt idx="68">
                  <c:v>4.0</c:v>
                </c:pt>
                <c:pt idx="69">
                  <c:v>9.0</c:v>
                </c:pt>
                <c:pt idx="70">
                  <c:v>15.0</c:v>
                </c:pt>
                <c:pt idx="71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6448888"/>
        <c:axId val="2136435272"/>
      </c:barChart>
      <c:catAx>
        <c:axId val="2136448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4352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36435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44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3.0</c:v>
                </c:pt>
                <c:pt idx="12">
                  <c:v>4.0</c:v>
                </c:pt>
                <c:pt idx="13">
                  <c:v>3.0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3.0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3.0</c:v>
                </c:pt>
                <c:pt idx="22">
                  <c:v>16.0</c:v>
                </c:pt>
                <c:pt idx="23">
                  <c:v>33.0</c:v>
                </c:pt>
                <c:pt idx="24">
                  <c:v>43.0</c:v>
                </c:pt>
                <c:pt idx="25">
                  <c:v>45.0</c:v>
                </c:pt>
                <c:pt idx="26">
                  <c:v>44.0</c:v>
                </c:pt>
                <c:pt idx="27">
                  <c:v>21.0</c:v>
                </c:pt>
                <c:pt idx="28">
                  <c:v>5.0</c:v>
                </c:pt>
                <c:pt idx="29">
                  <c:v>2.0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9872056"/>
        <c:axId val="-2139865944"/>
      </c:barChart>
      <c:catAx>
        <c:axId val="-2139872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86594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39865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872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0.3568</cdr:x>
      <cdr:y>0.0258</cdr:y>
    </cdr:from>
    <cdr:to>
      <cdr:x>0.70212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77610" y="86584"/>
          <a:ext cx="2010818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Citrine Wagtail Motacilla citreola</a:t>
          </a:fld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7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3.6640625" style="22" customWidth="1"/>
    <col min="2" max="2" width="7.5" style="22" customWidth="1"/>
    <col min="3" max="3" width="20.1640625" style="23" customWidth="1"/>
    <col min="4" max="4" width="17.6640625" style="23" customWidth="1"/>
    <col min="5" max="5" width="7.33203125" style="22" customWidth="1"/>
    <col min="6" max="6" width="13.1640625" style="26" customWidth="1"/>
    <col min="7" max="7" width="8.5" style="109" customWidth="1"/>
    <col min="8" max="8" width="8" style="109" customWidth="1"/>
    <col min="9" max="9" width="5.33203125" style="34" customWidth="1"/>
    <col min="10" max="10" width="4.6640625" style="24" customWidth="1"/>
    <col min="11" max="11" width="6.6640625" style="24" customWidth="1"/>
    <col min="12" max="12" width="7.1640625" style="31" customWidth="1"/>
    <col min="13" max="13" width="15" style="30" customWidth="1"/>
    <col min="14" max="14" width="13.83203125" style="24" customWidth="1"/>
    <col min="15" max="15" width="6.5" style="25" customWidth="1"/>
    <col min="16" max="16" width="3" style="23" customWidth="1"/>
    <col min="17" max="17" width="6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s="126" customFormat="1" ht="11.25" customHeight="1">
      <c r="A1" s="115" t="s">
        <v>91</v>
      </c>
      <c r="B1" s="115" t="s">
        <v>11</v>
      </c>
      <c r="C1" s="115" t="s">
        <v>10</v>
      </c>
      <c r="D1" s="115" t="s">
        <v>128</v>
      </c>
      <c r="E1" s="115" t="s">
        <v>8</v>
      </c>
      <c r="F1" s="116" t="s">
        <v>9</v>
      </c>
      <c r="G1" s="117" t="s">
        <v>125</v>
      </c>
      <c r="H1" s="117" t="s">
        <v>124</v>
      </c>
      <c r="I1" s="118" t="s">
        <v>126</v>
      </c>
      <c r="J1" s="119" t="s">
        <v>127</v>
      </c>
      <c r="K1" s="119" t="s">
        <v>129</v>
      </c>
      <c r="L1" s="120" t="s">
        <v>132</v>
      </c>
      <c r="M1" s="121" t="s">
        <v>130</v>
      </c>
      <c r="N1" s="119" t="s">
        <v>131</v>
      </c>
      <c r="O1" s="115" t="s">
        <v>87</v>
      </c>
      <c r="P1" s="115" t="s">
        <v>86</v>
      </c>
      <c r="Q1" s="115" t="s">
        <v>92</v>
      </c>
      <c r="R1" s="122"/>
      <c r="S1" s="122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2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 t="s">
        <v>93</v>
      </c>
      <c r="DD1" s="125" t="s">
        <v>94</v>
      </c>
      <c r="DE1" s="125" t="s">
        <v>95</v>
      </c>
      <c r="DF1" s="125" t="s">
        <v>96</v>
      </c>
      <c r="DG1" s="125" t="s">
        <v>97</v>
      </c>
      <c r="DH1" s="125" t="s">
        <v>98</v>
      </c>
      <c r="DI1" s="125" t="s">
        <v>99</v>
      </c>
      <c r="DJ1" s="125" t="s">
        <v>100</v>
      </c>
      <c r="DK1" s="125" t="s">
        <v>101</v>
      </c>
      <c r="DL1" s="125" t="s">
        <v>102</v>
      </c>
      <c r="DM1" s="125" t="s">
        <v>103</v>
      </c>
      <c r="DN1" s="125" t="s">
        <v>104</v>
      </c>
      <c r="DO1" s="125" t="s">
        <v>105</v>
      </c>
      <c r="DP1" s="125" t="s">
        <v>106</v>
      </c>
      <c r="DQ1" s="125" t="s">
        <v>107</v>
      </c>
      <c r="DR1" s="125" t="s">
        <v>108</v>
      </c>
      <c r="DS1" s="125" t="s">
        <v>109</v>
      </c>
      <c r="DT1" s="125" t="s">
        <v>110</v>
      </c>
      <c r="DU1" s="125" t="s">
        <v>111</v>
      </c>
      <c r="DV1" s="125" t="s">
        <v>112</v>
      </c>
      <c r="DW1" s="125" t="s">
        <v>113</v>
      </c>
      <c r="DX1" s="125" t="s">
        <v>114</v>
      </c>
      <c r="DY1" s="125" t="s">
        <v>115</v>
      </c>
      <c r="DZ1" s="125" t="s">
        <v>116</v>
      </c>
      <c r="EA1" s="125" t="s">
        <v>117</v>
      </c>
      <c r="EB1" s="125" t="s">
        <v>118</v>
      </c>
      <c r="EC1" s="125" t="s">
        <v>119</v>
      </c>
      <c r="ED1" s="125" t="s">
        <v>120</v>
      </c>
      <c r="EE1" s="125" t="s">
        <v>121</v>
      </c>
    </row>
    <row r="2" spans="1:135" ht="11.25" customHeight="1">
      <c r="A2" s="86" t="s">
        <v>220</v>
      </c>
      <c r="B2" s="130" t="s">
        <v>72</v>
      </c>
      <c r="C2" s="131" t="s">
        <v>326</v>
      </c>
      <c r="D2" s="132" t="s">
        <v>50</v>
      </c>
      <c r="E2" s="133">
        <v>1</v>
      </c>
      <c r="F2" s="130" t="s">
        <v>207</v>
      </c>
      <c r="G2" s="134">
        <v>19987</v>
      </c>
      <c r="H2" s="135">
        <v>19992</v>
      </c>
      <c r="I2" s="70"/>
      <c r="J2" s="71"/>
      <c r="K2" s="72"/>
      <c r="L2" s="70">
        <v>1</v>
      </c>
      <c r="M2" s="73"/>
      <c r="N2" s="72" t="s">
        <v>161</v>
      </c>
      <c r="O2" s="74">
        <f t="shared" ref="O2:O31" si="0">IF(DAY(G2)&lt;=10,1,IF(DAY(G2)&gt;20,3,2))</f>
        <v>2</v>
      </c>
      <c r="P2" s="74">
        <f t="shared" ref="P2:P31" si="1">MONTH(G2)</f>
        <v>9</v>
      </c>
      <c r="Q2" s="74">
        <f t="shared" ref="Q2:Q31" si="2">YEAR(G2)</f>
        <v>1954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54" t="s">
        <v>219</v>
      </c>
      <c r="B3" s="136" t="s">
        <v>72</v>
      </c>
      <c r="C3" s="137" t="s">
        <v>327</v>
      </c>
      <c r="D3" s="136" t="s">
        <v>50</v>
      </c>
      <c r="E3" s="138">
        <v>1</v>
      </c>
      <c r="F3" s="136" t="s">
        <v>207</v>
      </c>
      <c r="G3" s="139">
        <v>19998</v>
      </c>
      <c r="H3" s="140">
        <v>20002</v>
      </c>
      <c r="I3" s="33"/>
      <c r="J3" s="27"/>
      <c r="K3" s="37"/>
      <c r="L3" s="33">
        <v>1</v>
      </c>
      <c r="M3" s="38"/>
      <c r="N3" s="37" t="s">
        <v>161</v>
      </c>
      <c r="O3" s="20">
        <f t="shared" si="0"/>
        <v>1</v>
      </c>
      <c r="P3" s="20">
        <f t="shared" si="1"/>
        <v>10</v>
      </c>
      <c r="Q3" s="20">
        <f t="shared" si="2"/>
        <v>1954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3" t="s">
        <v>219</v>
      </c>
      <c r="B4" s="130" t="s">
        <v>72</v>
      </c>
      <c r="C4" s="130" t="s">
        <v>50</v>
      </c>
      <c r="D4" s="132"/>
      <c r="E4" s="133">
        <v>1</v>
      </c>
      <c r="F4" s="130" t="s">
        <v>207</v>
      </c>
      <c r="G4" s="134">
        <v>22206</v>
      </c>
      <c r="H4" s="135">
        <v>22211</v>
      </c>
      <c r="I4" s="70"/>
      <c r="J4" s="71"/>
      <c r="K4" s="72"/>
      <c r="L4" s="70">
        <v>1</v>
      </c>
      <c r="M4" s="73"/>
      <c r="N4" s="72" t="s">
        <v>161</v>
      </c>
      <c r="O4" s="74">
        <f t="shared" si="0"/>
        <v>2</v>
      </c>
      <c r="P4" s="74">
        <f t="shared" si="1"/>
        <v>10</v>
      </c>
      <c r="Q4" s="74">
        <f t="shared" si="2"/>
        <v>1960</v>
      </c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54" t="s">
        <v>219</v>
      </c>
      <c r="B5" s="136" t="s">
        <v>72</v>
      </c>
      <c r="C5" s="137" t="s">
        <v>164</v>
      </c>
      <c r="D5" s="136" t="s">
        <v>50</v>
      </c>
      <c r="E5" s="138">
        <v>1</v>
      </c>
      <c r="F5" s="136" t="s">
        <v>207</v>
      </c>
      <c r="G5" s="139">
        <v>22528</v>
      </c>
      <c r="H5" s="140">
        <v>22537</v>
      </c>
      <c r="I5" s="33"/>
      <c r="J5" s="27"/>
      <c r="K5" s="37"/>
      <c r="L5" s="33">
        <v>1</v>
      </c>
      <c r="M5" s="38"/>
      <c r="N5" s="37" t="s">
        <v>161</v>
      </c>
      <c r="O5" s="20">
        <f t="shared" si="0"/>
        <v>1</v>
      </c>
      <c r="P5" s="20">
        <f t="shared" si="1"/>
        <v>9</v>
      </c>
      <c r="Q5" s="20">
        <f t="shared" si="2"/>
        <v>1961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3" t="s">
        <v>219</v>
      </c>
      <c r="B6" s="130" t="s">
        <v>72</v>
      </c>
      <c r="C6" s="130" t="s">
        <v>50</v>
      </c>
      <c r="D6" s="132"/>
      <c r="E6" s="133">
        <v>1</v>
      </c>
      <c r="F6" s="130" t="s">
        <v>207</v>
      </c>
      <c r="G6" s="134">
        <v>22911</v>
      </c>
      <c r="H6" s="135">
        <v>22913</v>
      </c>
      <c r="I6" s="70"/>
      <c r="J6" s="71"/>
      <c r="K6" s="72"/>
      <c r="L6" s="70">
        <v>1</v>
      </c>
      <c r="M6" s="73"/>
      <c r="N6" s="72" t="s">
        <v>161</v>
      </c>
      <c r="O6" s="74">
        <f t="shared" si="0"/>
        <v>3</v>
      </c>
      <c r="P6" s="74">
        <f t="shared" si="1"/>
        <v>9</v>
      </c>
      <c r="Q6" s="74">
        <f t="shared" si="2"/>
        <v>1962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54" t="s">
        <v>219</v>
      </c>
      <c r="B7" s="136" t="s">
        <v>72</v>
      </c>
      <c r="C7" s="137" t="s">
        <v>328</v>
      </c>
      <c r="D7" s="136" t="s">
        <v>50</v>
      </c>
      <c r="E7" s="138">
        <v>1</v>
      </c>
      <c r="F7" s="136" t="s">
        <v>207</v>
      </c>
      <c r="G7" s="139">
        <v>23639</v>
      </c>
      <c r="H7" s="140"/>
      <c r="I7" s="33"/>
      <c r="J7" s="27"/>
      <c r="K7" s="37"/>
      <c r="L7" s="33">
        <v>1</v>
      </c>
      <c r="M7" s="38"/>
      <c r="N7" s="37" t="s">
        <v>161</v>
      </c>
      <c r="O7" s="20">
        <f t="shared" si="0"/>
        <v>2</v>
      </c>
      <c r="P7" s="20">
        <f t="shared" si="1"/>
        <v>9</v>
      </c>
      <c r="Q7" s="20">
        <f t="shared" si="2"/>
        <v>1964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3" t="s">
        <v>219</v>
      </c>
      <c r="B8" s="130" t="s">
        <v>74</v>
      </c>
      <c r="C8" s="130" t="s">
        <v>51</v>
      </c>
      <c r="D8" s="132"/>
      <c r="E8" s="133">
        <v>1</v>
      </c>
      <c r="F8" s="130" t="s">
        <v>134</v>
      </c>
      <c r="G8" s="134">
        <v>25101</v>
      </c>
      <c r="H8" s="135"/>
      <c r="I8" s="75"/>
      <c r="J8" s="71"/>
      <c r="K8" s="72"/>
      <c r="L8" s="70">
        <v>1</v>
      </c>
      <c r="M8" s="73"/>
      <c r="N8" s="72" t="s">
        <v>161</v>
      </c>
      <c r="O8" s="74">
        <f t="shared" si="0"/>
        <v>2</v>
      </c>
      <c r="P8" s="74">
        <f t="shared" si="1"/>
        <v>9</v>
      </c>
      <c r="Q8" s="74">
        <f t="shared" si="2"/>
        <v>1968</v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54" t="s">
        <v>219</v>
      </c>
      <c r="B9" s="136" t="s">
        <v>72</v>
      </c>
      <c r="C9" s="141" t="s">
        <v>329</v>
      </c>
      <c r="D9" s="136" t="s">
        <v>50</v>
      </c>
      <c r="E9" s="138">
        <v>1</v>
      </c>
      <c r="F9" s="136" t="s">
        <v>207</v>
      </c>
      <c r="G9" s="139">
        <v>25460</v>
      </c>
      <c r="H9" s="140">
        <v>25462</v>
      </c>
      <c r="I9" s="33"/>
      <c r="J9" s="27"/>
      <c r="K9" s="37"/>
      <c r="L9" s="33">
        <v>1</v>
      </c>
      <c r="M9" s="38"/>
      <c r="N9" s="37" t="s">
        <v>161</v>
      </c>
      <c r="O9" s="20">
        <f t="shared" si="0"/>
        <v>2</v>
      </c>
      <c r="P9" s="20">
        <f t="shared" si="1"/>
        <v>9</v>
      </c>
      <c r="Q9" s="20">
        <f t="shared" si="2"/>
        <v>1969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3" t="s">
        <v>219</v>
      </c>
      <c r="B10" s="130" t="s">
        <v>72</v>
      </c>
      <c r="C10" s="131" t="s">
        <v>330</v>
      </c>
      <c r="D10" s="132" t="s">
        <v>50</v>
      </c>
      <c r="E10" s="133">
        <v>1</v>
      </c>
      <c r="F10" s="130" t="s">
        <v>134</v>
      </c>
      <c r="G10" s="134">
        <v>25827</v>
      </c>
      <c r="H10" s="135"/>
      <c r="I10" s="70"/>
      <c r="J10" s="71"/>
      <c r="K10" s="72"/>
      <c r="L10" s="70">
        <v>1</v>
      </c>
      <c r="M10" s="73"/>
      <c r="N10" s="72" t="s">
        <v>161</v>
      </c>
      <c r="O10" s="74">
        <f t="shared" si="0"/>
        <v>2</v>
      </c>
      <c r="P10" s="74">
        <f t="shared" si="1"/>
        <v>9</v>
      </c>
      <c r="Q10" s="74">
        <f t="shared" si="2"/>
        <v>1970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54" t="s">
        <v>219</v>
      </c>
      <c r="B11" s="136" t="s">
        <v>72</v>
      </c>
      <c r="C11" s="141" t="s">
        <v>331</v>
      </c>
      <c r="D11" s="136" t="s">
        <v>50</v>
      </c>
      <c r="E11" s="138">
        <v>1</v>
      </c>
      <c r="F11" s="136" t="s">
        <v>207</v>
      </c>
      <c r="G11" s="139">
        <v>26212</v>
      </c>
      <c r="H11" s="140">
        <v>26218</v>
      </c>
      <c r="I11" s="33"/>
      <c r="J11" s="27"/>
      <c r="K11" s="37"/>
      <c r="L11" s="33">
        <v>1</v>
      </c>
      <c r="M11" s="38"/>
      <c r="N11" s="37" t="s">
        <v>161</v>
      </c>
      <c r="O11" s="20">
        <f t="shared" si="0"/>
        <v>1</v>
      </c>
      <c r="P11" s="20">
        <f t="shared" si="1"/>
        <v>10</v>
      </c>
      <c r="Q11" s="20">
        <f t="shared" si="2"/>
        <v>1971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3" t="s">
        <v>219</v>
      </c>
      <c r="B12" s="130" t="s">
        <v>135</v>
      </c>
      <c r="C12" s="130" t="s">
        <v>136</v>
      </c>
      <c r="D12" s="132" t="s">
        <v>173</v>
      </c>
      <c r="E12" s="133">
        <v>1</v>
      </c>
      <c r="F12" s="130" t="s">
        <v>207</v>
      </c>
      <c r="G12" s="134">
        <v>26545</v>
      </c>
      <c r="H12" s="135"/>
      <c r="I12" s="70"/>
      <c r="J12" s="71"/>
      <c r="K12" s="72"/>
      <c r="L12" s="70">
        <v>1</v>
      </c>
      <c r="M12" s="73"/>
      <c r="N12" s="72" t="s">
        <v>161</v>
      </c>
      <c r="O12" s="74">
        <f t="shared" si="0"/>
        <v>1</v>
      </c>
      <c r="P12" s="74">
        <f t="shared" si="1"/>
        <v>9</v>
      </c>
      <c r="Q12" s="74">
        <f t="shared" si="2"/>
        <v>1972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54" t="s">
        <v>219</v>
      </c>
      <c r="B13" s="136" t="s">
        <v>72</v>
      </c>
      <c r="C13" s="137" t="s">
        <v>243</v>
      </c>
      <c r="D13" s="136" t="s">
        <v>50</v>
      </c>
      <c r="E13" s="138">
        <v>1</v>
      </c>
      <c r="F13" s="136" t="s">
        <v>207</v>
      </c>
      <c r="G13" s="139">
        <v>26549</v>
      </c>
      <c r="H13" s="140">
        <v>26555</v>
      </c>
      <c r="I13" s="33"/>
      <c r="J13" s="27"/>
      <c r="K13" s="37"/>
      <c r="L13" s="76">
        <v>1</v>
      </c>
      <c r="M13" s="38"/>
      <c r="N13" s="37" t="s">
        <v>161</v>
      </c>
      <c r="O13" s="20">
        <f t="shared" si="0"/>
        <v>1</v>
      </c>
      <c r="P13" s="20">
        <f t="shared" si="1"/>
        <v>9</v>
      </c>
      <c r="Q13" s="20">
        <f t="shared" si="2"/>
        <v>1972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3" t="s">
        <v>219</v>
      </c>
      <c r="B14" s="130" t="s">
        <v>81</v>
      </c>
      <c r="C14" s="130" t="s">
        <v>137</v>
      </c>
      <c r="D14" s="132"/>
      <c r="E14" s="133">
        <v>1</v>
      </c>
      <c r="F14" s="130" t="s">
        <v>207</v>
      </c>
      <c r="G14" s="134">
        <v>26927</v>
      </c>
      <c r="H14" s="135">
        <v>26930</v>
      </c>
      <c r="I14" s="70"/>
      <c r="J14" s="71"/>
      <c r="K14" s="72"/>
      <c r="L14" s="70">
        <v>1</v>
      </c>
      <c r="M14" s="73"/>
      <c r="N14" s="72" t="s">
        <v>161</v>
      </c>
      <c r="O14" s="74">
        <f t="shared" si="0"/>
        <v>2</v>
      </c>
      <c r="P14" s="74">
        <f t="shared" si="1"/>
        <v>9</v>
      </c>
      <c r="Q14" s="74">
        <f t="shared" si="2"/>
        <v>1973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54" t="s">
        <v>219</v>
      </c>
      <c r="B15" s="136" t="s">
        <v>72</v>
      </c>
      <c r="C15" s="137" t="s">
        <v>332</v>
      </c>
      <c r="D15" s="136" t="s">
        <v>50</v>
      </c>
      <c r="E15" s="138">
        <v>1</v>
      </c>
      <c r="F15" s="136" t="s">
        <v>207</v>
      </c>
      <c r="G15" s="139">
        <v>27274</v>
      </c>
      <c r="H15" s="140">
        <v>27276</v>
      </c>
      <c r="I15" s="33"/>
      <c r="J15" s="27"/>
      <c r="K15" s="37"/>
      <c r="L15" s="33">
        <v>1</v>
      </c>
      <c r="M15" s="38"/>
      <c r="N15" s="37" t="s">
        <v>161</v>
      </c>
      <c r="O15" s="20">
        <f t="shared" si="0"/>
        <v>1</v>
      </c>
      <c r="P15" s="20">
        <f t="shared" si="1"/>
        <v>9</v>
      </c>
      <c r="Q15" s="20">
        <f t="shared" si="2"/>
        <v>1974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3" t="s">
        <v>219</v>
      </c>
      <c r="B16" s="130" t="s">
        <v>72</v>
      </c>
      <c r="C16" s="131" t="s">
        <v>333</v>
      </c>
      <c r="D16" s="132" t="s">
        <v>50</v>
      </c>
      <c r="E16" s="133">
        <v>1</v>
      </c>
      <c r="F16" s="130" t="s">
        <v>207</v>
      </c>
      <c r="G16" s="134">
        <v>27304</v>
      </c>
      <c r="H16" s="135">
        <v>27312</v>
      </c>
      <c r="I16" s="70"/>
      <c r="J16" s="71"/>
      <c r="K16" s="72"/>
      <c r="L16" s="70">
        <v>1</v>
      </c>
      <c r="M16" s="73"/>
      <c r="N16" s="72" t="s">
        <v>161</v>
      </c>
      <c r="O16" s="74">
        <f t="shared" si="0"/>
        <v>1</v>
      </c>
      <c r="P16" s="74">
        <f t="shared" si="1"/>
        <v>10</v>
      </c>
      <c r="Q16" s="74">
        <f t="shared" si="2"/>
        <v>1974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54" t="s">
        <v>219</v>
      </c>
      <c r="B17" s="136" t="s">
        <v>72</v>
      </c>
      <c r="C17" s="137" t="s">
        <v>334</v>
      </c>
      <c r="D17" s="136" t="s">
        <v>50</v>
      </c>
      <c r="E17" s="138">
        <v>1</v>
      </c>
      <c r="F17" s="136" t="s">
        <v>207</v>
      </c>
      <c r="G17" s="139">
        <v>27644</v>
      </c>
      <c r="H17" s="140">
        <v>27655</v>
      </c>
      <c r="I17" s="33"/>
      <c r="J17" s="27"/>
      <c r="K17" s="37"/>
      <c r="L17" s="33">
        <v>1</v>
      </c>
      <c r="M17" s="38"/>
      <c r="N17" s="37" t="s">
        <v>161</v>
      </c>
      <c r="O17" s="20">
        <f t="shared" si="0"/>
        <v>1</v>
      </c>
      <c r="P17" s="20">
        <f t="shared" si="1"/>
        <v>9</v>
      </c>
      <c r="Q17" s="20">
        <f t="shared" si="2"/>
        <v>1975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3" t="s">
        <v>219</v>
      </c>
      <c r="B18" s="130" t="s">
        <v>81</v>
      </c>
      <c r="C18" s="130" t="s">
        <v>138</v>
      </c>
      <c r="D18" s="132"/>
      <c r="E18" s="133">
        <v>1</v>
      </c>
      <c r="F18" s="130" t="s">
        <v>134</v>
      </c>
      <c r="G18" s="134">
        <v>27653</v>
      </c>
      <c r="H18" s="135"/>
      <c r="I18" s="70"/>
      <c r="J18" s="71"/>
      <c r="K18" s="72"/>
      <c r="L18" s="70">
        <v>1</v>
      </c>
      <c r="M18" s="73"/>
      <c r="N18" s="72" t="s">
        <v>161</v>
      </c>
      <c r="O18" s="74">
        <f t="shared" si="0"/>
        <v>2</v>
      </c>
      <c r="P18" s="74">
        <f t="shared" si="1"/>
        <v>9</v>
      </c>
      <c r="Q18" s="74">
        <f t="shared" si="2"/>
        <v>1975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54" t="s">
        <v>219</v>
      </c>
      <c r="B19" s="136" t="s">
        <v>72</v>
      </c>
      <c r="C19" s="137" t="s">
        <v>335</v>
      </c>
      <c r="D19" s="136" t="s">
        <v>50</v>
      </c>
      <c r="E19" s="138">
        <v>1</v>
      </c>
      <c r="F19" s="136" t="s">
        <v>207</v>
      </c>
      <c r="G19" s="139">
        <v>28025</v>
      </c>
      <c r="H19" s="142">
        <v>28029</v>
      </c>
      <c r="I19" s="33"/>
      <c r="J19" s="27"/>
      <c r="K19" s="37"/>
      <c r="L19" s="33">
        <v>1</v>
      </c>
      <c r="M19" s="38" t="s">
        <v>277</v>
      </c>
      <c r="N19" s="89"/>
      <c r="O19" s="20">
        <f t="shared" si="0"/>
        <v>3</v>
      </c>
      <c r="P19" s="20">
        <f t="shared" si="1"/>
        <v>9</v>
      </c>
      <c r="Q19" s="20">
        <f t="shared" si="2"/>
        <v>1976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3" t="s">
        <v>219</v>
      </c>
      <c r="B20" s="130" t="s">
        <v>72</v>
      </c>
      <c r="C20" s="131" t="s">
        <v>336</v>
      </c>
      <c r="D20" s="132" t="s">
        <v>50</v>
      </c>
      <c r="E20" s="133">
        <v>1</v>
      </c>
      <c r="F20" s="130" t="s">
        <v>207</v>
      </c>
      <c r="G20" s="134">
        <v>28384</v>
      </c>
      <c r="H20" s="135">
        <v>28392</v>
      </c>
      <c r="I20" s="70"/>
      <c r="J20" s="71"/>
      <c r="K20" s="72"/>
      <c r="L20" s="70">
        <v>1</v>
      </c>
      <c r="M20" s="73" t="s">
        <v>244</v>
      </c>
      <c r="N20" s="88"/>
      <c r="O20" s="74">
        <f t="shared" si="0"/>
        <v>2</v>
      </c>
      <c r="P20" s="74">
        <f t="shared" si="1"/>
        <v>9</v>
      </c>
      <c r="Q20" s="74">
        <f t="shared" si="2"/>
        <v>1977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DC20" s="23">
        <f t="shared" si="3"/>
        <v>1</v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54" t="s">
        <v>219</v>
      </c>
      <c r="B21" s="136" t="s">
        <v>72</v>
      </c>
      <c r="C21" s="137" t="s">
        <v>337</v>
      </c>
      <c r="D21" s="136" t="s">
        <v>50</v>
      </c>
      <c r="E21" s="138">
        <v>1</v>
      </c>
      <c r="F21" s="136" t="s">
        <v>207</v>
      </c>
      <c r="G21" s="139">
        <v>28777</v>
      </c>
      <c r="H21" s="140">
        <v>28783</v>
      </c>
      <c r="I21" s="33"/>
      <c r="J21" s="27"/>
      <c r="K21" s="37"/>
      <c r="L21" s="33">
        <v>1</v>
      </c>
      <c r="M21" s="38"/>
      <c r="N21" s="37" t="s">
        <v>161</v>
      </c>
      <c r="O21" s="20">
        <f t="shared" si="0"/>
        <v>2</v>
      </c>
      <c r="P21" s="20">
        <f t="shared" si="1"/>
        <v>10</v>
      </c>
      <c r="Q21" s="20">
        <f t="shared" si="2"/>
        <v>1978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DC21" s="23" t="str">
        <f t="shared" si="3"/>
        <v/>
      </c>
      <c r="DD21" s="23">
        <f t="shared" si="4"/>
        <v>1</v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3" t="s">
        <v>219</v>
      </c>
      <c r="B22" s="130" t="s">
        <v>72</v>
      </c>
      <c r="C22" s="130" t="s">
        <v>50</v>
      </c>
      <c r="D22" s="132"/>
      <c r="E22" s="133">
        <v>1</v>
      </c>
      <c r="F22" s="130" t="s">
        <v>207</v>
      </c>
      <c r="G22" s="134">
        <v>29130</v>
      </c>
      <c r="H22" s="135">
        <v>29132</v>
      </c>
      <c r="I22" s="70"/>
      <c r="J22" s="71"/>
      <c r="K22" s="72"/>
      <c r="L22" s="70">
        <v>1</v>
      </c>
      <c r="M22" s="73" t="s">
        <v>245</v>
      </c>
      <c r="N22" s="72"/>
      <c r="O22" s="74">
        <f t="shared" si="0"/>
        <v>1</v>
      </c>
      <c r="P22" s="74">
        <f t="shared" si="1"/>
        <v>10</v>
      </c>
      <c r="Q22" s="74">
        <f t="shared" si="2"/>
        <v>1979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DC22" s="23" t="str">
        <f t="shared" si="3"/>
        <v/>
      </c>
      <c r="DD22" s="23" t="str">
        <f t="shared" si="4"/>
        <v/>
      </c>
      <c r="DE22" s="23">
        <f t="shared" si="5"/>
        <v>1</v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3" t="s">
        <v>219</v>
      </c>
      <c r="B23" s="136" t="s">
        <v>81</v>
      </c>
      <c r="C23" s="136" t="s">
        <v>139</v>
      </c>
      <c r="D23" s="143" t="s">
        <v>156</v>
      </c>
      <c r="E23" s="138">
        <v>1</v>
      </c>
      <c r="F23" s="136" t="s">
        <v>207</v>
      </c>
      <c r="G23" s="139">
        <v>29481</v>
      </c>
      <c r="H23" s="140"/>
      <c r="I23" s="33"/>
      <c r="J23" s="27"/>
      <c r="K23" s="37"/>
      <c r="L23" s="33">
        <v>1</v>
      </c>
      <c r="M23" s="38" t="s">
        <v>245</v>
      </c>
      <c r="N23" s="37"/>
      <c r="O23" s="20">
        <f t="shared" si="0"/>
        <v>2</v>
      </c>
      <c r="P23" s="20">
        <f t="shared" si="1"/>
        <v>9</v>
      </c>
      <c r="Q23" s="20">
        <f t="shared" si="2"/>
        <v>1980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>
        <f t="shared" si="6"/>
        <v>1</v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3" t="s">
        <v>219</v>
      </c>
      <c r="B24" s="130" t="s">
        <v>75</v>
      </c>
      <c r="C24" s="130" t="s">
        <v>140</v>
      </c>
      <c r="D24" s="132"/>
      <c r="E24" s="133">
        <v>1</v>
      </c>
      <c r="F24" s="130" t="s">
        <v>207</v>
      </c>
      <c r="G24" s="134">
        <v>29843</v>
      </c>
      <c r="H24" s="135">
        <v>29845</v>
      </c>
      <c r="I24" s="70"/>
      <c r="J24" s="71"/>
      <c r="K24" s="72"/>
      <c r="L24" s="70">
        <v>1</v>
      </c>
      <c r="M24" s="73" t="s">
        <v>245</v>
      </c>
      <c r="N24" s="72"/>
      <c r="O24" s="74">
        <f t="shared" si="0"/>
        <v>2</v>
      </c>
      <c r="P24" s="74">
        <f t="shared" si="1"/>
        <v>9</v>
      </c>
      <c r="Q24" s="74">
        <f t="shared" si="2"/>
        <v>1981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>
        <f t="shared" si="7"/>
        <v>1</v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54" t="s">
        <v>219</v>
      </c>
      <c r="B25" s="136" t="s">
        <v>75</v>
      </c>
      <c r="C25" s="136" t="s">
        <v>141</v>
      </c>
      <c r="D25" s="143"/>
      <c r="E25" s="138">
        <v>1</v>
      </c>
      <c r="F25" s="136" t="s">
        <v>207</v>
      </c>
      <c r="G25" s="139">
        <v>30591</v>
      </c>
      <c r="H25" s="140">
        <v>30596</v>
      </c>
      <c r="I25" s="33"/>
      <c r="J25" s="27"/>
      <c r="K25" s="37"/>
      <c r="L25" s="33">
        <v>1</v>
      </c>
      <c r="M25" s="38" t="s">
        <v>246</v>
      </c>
      <c r="N25" s="37"/>
      <c r="O25" s="20">
        <f t="shared" si="0"/>
        <v>1</v>
      </c>
      <c r="P25" s="20">
        <f t="shared" si="1"/>
        <v>10</v>
      </c>
      <c r="Q25" s="20">
        <f t="shared" si="2"/>
        <v>1983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>
        <f t="shared" si="9"/>
        <v>1</v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3" t="s">
        <v>219</v>
      </c>
      <c r="B26" s="130" t="s">
        <v>75</v>
      </c>
      <c r="C26" s="130" t="s">
        <v>142</v>
      </c>
      <c r="D26" s="132"/>
      <c r="E26" s="133">
        <v>1</v>
      </c>
      <c r="F26" s="130" t="s">
        <v>207</v>
      </c>
      <c r="G26" s="134">
        <v>31290</v>
      </c>
      <c r="H26" s="135">
        <v>31292</v>
      </c>
      <c r="I26" s="70"/>
      <c r="J26" s="71"/>
      <c r="K26" s="72"/>
      <c r="L26" s="70">
        <v>1</v>
      </c>
      <c r="M26" s="73" t="s">
        <v>247</v>
      </c>
      <c r="N26" s="72"/>
      <c r="O26" s="74">
        <f t="shared" si="0"/>
        <v>3</v>
      </c>
      <c r="P26" s="74">
        <f t="shared" si="1"/>
        <v>8</v>
      </c>
      <c r="Q26" s="74">
        <f t="shared" si="2"/>
        <v>1985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>
        <f t="shared" si="11"/>
        <v>1</v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54" t="s">
        <v>219</v>
      </c>
      <c r="B27" s="136" t="s">
        <v>72</v>
      </c>
      <c r="C27" s="137" t="s">
        <v>338</v>
      </c>
      <c r="D27" s="136" t="s">
        <v>50</v>
      </c>
      <c r="E27" s="138">
        <v>1</v>
      </c>
      <c r="F27" s="136" t="s">
        <v>207</v>
      </c>
      <c r="G27" s="139">
        <v>31290</v>
      </c>
      <c r="H27" s="140"/>
      <c r="I27" s="33"/>
      <c r="J27" s="27"/>
      <c r="K27" s="37"/>
      <c r="L27" s="33">
        <v>1</v>
      </c>
      <c r="M27" s="38" t="s">
        <v>248</v>
      </c>
      <c r="N27" s="37"/>
      <c r="O27" s="20">
        <f t="shared" si="0"/>
        <v>3</v>
      </c>
      <c r="P27" s="20">
        <f t="shared" si="1"/>
        <v>8</v>
      </c>
      <c r="Q27" s="20">
        <f t="shared" si="2"/>
        <v>1985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>
        <f t="shared" si="11"/>
        <v>1</v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3" t="s">
        <v>219</v>
      </c>
      <c r="B28" s="130" t="s">
        <v>75</v>
      </c>
      <c r="C28" s="130" t="s">
        <v>143</v>
      </c>
      <c r="D28" s="132"/>
      <c r="E28" s="133">
        <v>1</v>
      </c>
      <c r="F28" s="130" t="s">
        <v>207</v>
      </c>
      <c r="G28" s="134">
        <v>31330</v>
      </c>
      <c r="H28" s="135">
        <v>31332</v>
      </c>
      <c r="I28" s="70"/>
      <c r="J28" s="71"/>
      <c r="K28" s="72"/>
      <c r="L28" s="70">
        <v>1</v>
      </c>
      <c r="M28" s="73" t="s">
        <v>247</v>
      </c>
      <c r="N28" s="72"/>
      <c r="O28" s="74">
        <f t="shared" si="0"/>
        <v>1</v>
      </c>
      <c r="P28" s="74">
        <f t="shared" si="1"/>
        <v>10</v>
      </c>
      <c r="Q28" s="74">
        <f t="shared" si="2"/>
        <v>1985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>
        <f t="shared" si="11"/>
        <v>1</v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54" t="s">
        <v>219</v>
      </c>
      <c r="B29" s="136" t="s">
        <v>72</v>
      </c>
      <c r="C29" s="137" t="s">
        <v>339</v>
      </c>
      <c r="D29" s="136" t="s">
        <v>50</v>
      </c>
      <c r="E29" s="138">
        <v>1</v>
      </c>
      <c r="F29" s="136" t="s">
        <v>207</v>
      </c>
      <c r="G29" s="139">
        <v>31665</v>
      </c>
      <c r="H29" s="140">
        <v>31671</v>
      </c>
      <c r="I29" s="33"/>
      <c r="J29" s="27"/>
      <c r="K29" s="37"/>
      <c r="L29" s="33">
        <v>1</v>
      </c>
      <c r="M29" s="38" t="s">
        <v>248</v>
      </c>
      <c r="N29" s="37"/>
      <c r="O29" s="20">
        <f t="shared" si="0"/>
        <v>1</v>
      </c>
      <c r="P29" s="20">
        <f t="shared" si="1"/>
        <v>9</v>
      </c>
      <c r="Q29" s="20">
        <f t="shared" si="2"/>
        <v>1986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>
        <f t="shared" si="12"/>
        <v>1</v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3" t="s">
        <v>219</v>
      </c>
      <c r="B30" s="130" t="s">
        <v>72</v>
      </c>
      <c r="C30" s="131" t="s">
        <v>164</v>
      </c>
      <c r="D30" s="132" t="s">
        <v>50</v>
      </c>
      <c r="E30" s="133">
        <v>1</v>
      </c>
      <c r="F30" s="130" t="s">
        <v>207</v>
      </c>
      <c r="G30" s="134">
        <v>32021</v>
      </c>
      <c r="H30" s="135">
        <v>32022</v>
      </c>
      <c r="I30" s="70"/>
      <c r="J30" s="71"/>
      <c r="K30" s="72"/>
      <c r="L30" s="70">
        <v>1</v>
      </c>
      <c r="M30" s="73" t="s">
        <v>259</v>
      </c>
      <c r="N30" s="72"/>
      <c r="O30" s="74">
        <f t="shared" si="0"/>
        <v>1</v>
      </c>
      <c r="P30" s="74">
        <f t="shared" si="1"/>
        <v>9</v>
      </c>
      <c r="Q30" s="74">
        <f t="shared" si="2"/>
        <v>1987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>
        <f t="shared" si="13"/>
        <v>1</v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54" t="s">
        <v>219</v>
      </c>
      <c r="B31" s="136" t="s">
        <v>78</v>
      </c>
      <c r="C31" s="136" t="s">
        <v>144</v>
      </c>
      <c r="D31" s="143" t="s">
        <v>156</v>
      </c>
      <c r="E31" s="138">
        <v>1</v>
      </c>
      <c r="F31" s="136" t="s">
        <v>207</v>
      </c>
      <c r="G31" s="139">
        <v>32054</v>
      </c>
      <c r="H31" s="142"/>
      <c r="I31" s="33"/>
      <c r="J31" s="27"/>
      <c r="K31" s="37"/>
      <c r="L31" s="33">
        <v>1</v>
      </c>
      <c r="M31" s="38" t="s">
        <v>260</v>
      </c>
      <c r="N31" s="37"/>
      <c r="O31" s="20">
        <f t="shared" si="0"/>
        <v>1</v>
      </c>
      <c r="P31" s="20">
        <f t="shared" si="1"/>
        <v>10</v>
      </c>
      <c r="Q31" s="20">
        <f t="shared" si="2"/>
        <v>1987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>
        <f t="shared" si="13"/>
        <v>1</v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3" t="s">
        <v>219</v>
      </c>
      <c r="B32" s="130" t="s">
        <v>72</v>
      </c>
      <c r="C32" s="131" t="s">
        <v>340</v>
      </c>
      <c r="D32" s="132" t="s">
        <v>50</v>
      </c>
      <c r="E32" s="133">
        <v>1</v>
      </c>
      <c r="F32" s="130" t="s">
        <v>207</v>
      </c>
      <c r="G32" s="144">
        <v>32394</v>
      </c>
      <c r="H32" s="135">
        <v>32396</v>
      </c>
      <c r="I32" s="70"/>
      <c r="J32" s="71"/>
      <c r="K32" s="72"/>
      <c r="L32" s="70">
        <v>1</v>
      </c>
      <c r="M32" s="73"/>
      <c r="N32" s="72" t="s">
        <v>161</v>
      </c>
      <c r="O32" s="74">
        <v>1</v>
      </c>
      <c r="P32" s="74">
        <v>9</v>
      </c>
      <c r="Q32" s="74">
        <v>1988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>
        <f t="shared" si="14"/>
        <v>1</v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54" t="s">
        <v>219</v>
      </c>
      <c r="B33" s="136" t="s">
        <v>72</v>
      </c>
      <c r="C33" s="137" t="s">
        <v>334</v>
      </c>
      <c r="D33" s="136" t="s">
        <v>50</v>
      </c>
      <c r="E33" s="138">
        <v>1</v>
      </c>
      <c r="F33" s="136" t="s">
        <v>207</v>
      </c>
      <c r="G33" s="139">
        <v>33112</v>
      </c>
      <c r="H33" s="140">
        <v>33115</v>
      </c>
      <c r="I33" s="33"/>
      <c r="J33" s="27"/>
      <c r="K33" s="37"/>
      <c r="L33" s="33">
        <v>1</v>
      </c>
      <c r="M33" s="38"/>
      <c r="N33" s="37" t="s">
        <v>161</v>
      </c>
      <c r="O33" s="20">
        <f t="shared" ref="O33:O96" si="32">IF(DAY(G33)&lt;=10,1,IF(DAY(G33)&gt;20,3,2))</f>
        <v>3</v>
      </c>
      <c r="P33" s="20">
        <f t="shared" ref="P33:P96" si="33">MONTH(G33)</f>
        <v>8</v>
      </c>
      <c r="Q33" s="20">
        <f t="shared" ref="Q33:Q96" si="34">YEAR(G33)</f>
        <v>1990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>
        <f t="shared" si="16"/>
        <v>1</v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3" t="s">
        <v>219</v>
      </c>
      <c r="B34" s="130" t="s">
        <v>72</v>
      </c>
      <c r="C34" s="131" t="s">
        <v>341</v>
      </c>
      <c r="D34" s="132" t="s">
        <v>50</v>
      </c>
      <c r="E34" s="133">
        <v>1</v>
      </c>
      <c r="F34" s="130" t="s">
        <v>207</v>
      </c>
      <c r="G34" s="145">
        <v>33127</v>
      </c>
      <c r="H34" s="135">
        <v>33129</v>
      </c>
      <c r="I34" s="70"/>
      <c r="J34" s="71"/>
      <c r="K34" s="72"/>
      <c r="L34" s="70">
        <v>1</v>
      </c>
      <c r="M34" s="73"/>
      <c r="N34" s="72" t="s">
        <v>161</v>
      </c>
      <c r="O34" s="74">
        <f t="shared" si="32"/>
        <v>2</v>
      </c>
      <c r="P34" s="74">
        <f t="shared" si="33"/>
        <v>9</v>
      </c>
      <c r="Q34" s="74">
        <f t="shared" si="34"/>
        <v>1990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DC34" s="23" t="str">
        <f t="shared" ref="DC34:DC65" si="35">IF(Q34=1977,IF($E34=0,"",$E34),"")</f>
        <v/>
      </c>
      <c r="DD34" s="23" t="str">
        <f t="shared" ref="DD34:DD65" si="36">IF(Q34=1978,IF($E34=0,"",$E34),"")</f>
        <v/>
      </c>
      <c r="DE34" s="23" t="str">
        <f t="shared" ref="DE34:DE65" si="37">IF(Q34=1979,IF($E34=0,"",$E34),"")</f>
        <v/>
      </c>
      <c r="DF34" s="23" t="str">
        <f t="shared" ref="DF34:DF65" si="38">IF(Q34=1980,IF($E34=0,"",$E34),"")</f>
        <v/>
      </c>
      <c r="DG34" s="23" t="str">
        <f t="shared" ref="DG34:DG65" si="39">IF(Q34=1981,IF($E34=0,"",$E34),"")</f>
        <v/>
      </c>
      <c r="DH34" s="23" t="str">
        <f t="shared" ref="DH34:DH65" si="40">IF(Q34=1982,IF($E34=0,"",$E34),"")</f>
        <v/>
      </c>
      <c r="DI34" s="23" t="str">
        <f t="shared" ref="DI34:DI65" si="41">IF(Q34=1983,IF($E34=0,"",$E34),"")</f>
        <v/>
      </c>
      <c r="DJ34" s="23" t="str">
        <f t="shared" ref="DJ34:DJ65" si="42">IF(Q34=1984,IF($E34=0,"",$E34),"")</f>
        <v/>
      </c>
      <c r="DK34" s="23" t="str">
        <f t="shared" ref="DK34:DK65" si="43">IF(Q34=1985,IF($E34=0,"",$E34),"")</f>
        <v/>
      </c>
      <c r="DL34" s="23" t="str">
        <f t="shared" ref="DL34:DL65" si="44">IF(Q34=1986,IF($E34=0,"",$E34),"")</f>
        <v/>
      </c>
      <c r="DM34" s="23" t="str">
        <f t="shared" ref="DM34:DM65" si="45">IF(Q34=1987,IF($E34=0,"",$E34),"")</f>
        <v/>
      </c>
      <c r="DN34" s="23" t="str">
        <f t="shared" ref="DN34:DN65" si="46">IF(Q34=1988,IF($E34=0,"",$E34),"")</f>
        <v/>
      </c>
      <c r="DO34" s="23" t="str">
        <f t="shared" ref="DO34:DO65" si="47">IF(Q34=1989,IF($E34=0,"",$E34),"")</f>
        <v/>
      </c>
      <c r="DP34" s="23">
        <f t="shared" ref="DP34:DP65" si="48">IF(Q34=1990,IF($E34=0,"",$E34),"")</f>
        <v>1</v>
      </c>
      <c r="DQ34" s="23" t="str">
        <f t="shared" ref="DQ34:DQ65" si="49">IF(Q34=1991,IF($E34=0,"",$E34),"")</f>
        <v/>
      </c>
      <c r="DR34" s="23" t="str">
        <f t="shared" ref="DR34:DR65" si="50">IF(Q34=1992,IF($E34=0,"",$E34),"")</f>
        <v/>
      </c>
      <c r="DS34" s="23" t="str">
        <f t="shared" ref="DS34:DS65" si="51">IF(Q34=1993,IF($E34=0,"",$E34),"")</f>
        <v/>
      </c>
      <c r="DT34" s="23" t="str">
        <f t="shared" ref="DT34:DT65" si="52">IF(Q34=1994,IF($E34=0,"",$E34),"")</f>
        <v/>
      </c>
      <c r="DU34" s="23" t="str">
        <f t="shared" ref="DU34:DU65" si="53">IF(Q34=1995,IF($E34=0,"",$E34),"")</f>
        <v/>
      </c>
      <c r="DV34" s="23" t="str">
        <f t="shared" ref="DV34:DV65" si="54">IF(Q34=1996,IF($E34=0,"",$E34),"")</f>
        <v/>
      </c>
      <c r="DW34" s="23" t="str">
        <f t="shared" ref="DW34:DW65" si="55">IF(Q34=1997,IF($E34=0,"",$E34),"")</f>
        <v/>
      </c>
      <c r="DX34" s="23" t="str">
        <f t="shared" ref="DX34:DX65" si="56">IF(Q34=1998,IF($E34=0,"",$E34),"")</f>
        <v/>
      </c>
      <c r="DY34" s="23" t="str">
        <f t="shared" ref="DY34:DY65" si="57">IF(Q34=1999,IF($E34=0,"",$E34),"")</f>
        <v/>
      </c>
      <c r="DZ34" s="23" t="str">
        <f t="shared" ref="DZ34:DZ65" si="58">IF(Q34=2000,IF($E34=0,"",$E34),"")</f>
        <v/>
      </c>
      <c r="EA34" s="23" t="str">
        <f t="shared" ref="EA34:EA65" si="59">IF(Q34=2001,IF($E34=0,"",$E34),"")</f>
        <v/>
      </c>
      <c r="EB34" s="23" t="str">
        <f t="shared" ref="EB34:EB65" si="60">IF(Q34=2002,IF($E34=0,"",$E34),"")</f>
        <v/>
      </c>
      <c r="EC34" s="23" t="str">
        <f t="shared" ref="EC34:EC65" si="61">IF(Q34=2003,IF($E34=0,"",$E34),"")</f>
        <v/>
      </c>
      <c r="ED34" s="23" t="str">
        <f t="shared" ref="ED34:ED65" si="62">IF(Q34=2004,IF($E34=0,"",$E34),"")</f>
        <v/>
      </c>
      <c r="EE34" s="23" t="str">
        <f t="shared" ref="EE34:EE65" si="63">IF(Q34=2005,IF($E34=0,"",$E34),"")</f>
        <v/>
      </c>
    </row>
    <row r="35" spans="1:135" ht="11.25" customHeight="1">
      <c r="A35" s="54" t="s">
        <v>219</v>
      </c>
      <c r="B35" s="136" t="s">
        <v>81</v>
      </c>
      <c r="C35" s="136" t="s">
        <v>145</v>
      </c>
      <c r="D35" s="143" t="s">
        <v>156</v>
      </c>
      <c r="E35" s="138">
        <v>1</v>
      </c>
      <c r="F35" s="136" t="s">
        <v>207</v>
      </c>
      <c r="G35" s="139">
        <v>33145</v>
      </c>
      <c r="H35" s="140">
        <v>33136</v>
      </c>
      <c r="I35" s="33"/>
      <c r="J35" s="27"/>
      <c r="K35" s="37"/>
      <c r="L35" s="33">
        <v>1</v>
      </c>
      <c r="M35" s="38"/>
      <c r="N35" s="37" t="s">
        <v>161</v>
      </c>
      <c r="O35" s="20">
        <f t="shared" si="32"/>
        <v>3</v>
      </c>
      <c r="P35" s="20">
        <f t="shared" si="33"/>
        <v>9</v>
      </c>
      <c r="Q35" s="20">
        <f t="shared" si="34"/>
        <v>1990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>
        <f t="shared" si="48"/>
        <v>1</v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63" t="s">
        <v>219</v>
      </c>
      <c r="B36" s="130" t="s">
        <v>81</v>
      </c>
      <c r="C36" s="130" t="s">
        <v>139</v>
      </c>
      <c r="D36" s="132" t="s">
        <v>156</v>
      </c>
      <c r="E36" s="133">
        <v>1</v>
      </c>
      <c r="F36" s="130" t="s">
        <v>207</v>
      </c>
      <c r="G36" s="134">
        <v>33504</v>
      </c>
      <c r="H36" s="140">
        <v>33146</v>
      </c>
      <c r="I36" s="70"/>
      <c r="J36" s="71"/>
      <c r="K36" s="72"/>
      <c r="L36" s="70">
        <v>1</v>
      </c>
      <c r="M36" s="73"/>
      <c r="N36" s="72" t="s">
        <v>161</v>
      </c>
      <c r="O36" s="74">
        <f t="shared" si="32"/>
        <v>3</v>
      </c>
      <c r="P36" s="74">
        <f t="shared" si="33"/>
        <v>9</v>
      </c>
      <c r="Q36" s="74">
        <f t="shared" si="34"/>
        <v>1991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>
        <f t="shared" si="49"/>
        <v>1</v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54" t="s">
        <v>219</v>
      </c>
      <c r="B37" s="136" t="s">
        <v>72</v>
      </c>
      <c r="C37" s="137" t="s">
        <v>342</v>
      </c>
      <c r="D37" s="136" t="s">
        <v>50</v>
      </c>
      <c r="E37" s="138">
        <v>1</v>
      </c>
      <c r="F37" s="136" t="s">
        <v>207</v>
      </c>
      <c r="G37" s="139">
        <v>33507</v>
      </c>
      <c r="H37" s="140"/>
      <c r="I37" s="33"/>
      <c r="J37" s="27"/>
      <c r="K37" s="37"/>
      <c r="L37" s="33">
        <v>1</v>
      </c>
      <c r="M37" s="38"/>
      <c r="N37" s="37" t="s">
        <v>161</v>
      </c>
      <c r="O37" s="20">
        <f t="shared" si="32"/>
        <v>3</v>
      </c>
      <c r="P37" s="20">
        <f t="shared" si="33"/>
        <v>9</v>
      </c>
      <c r="Q37" s="20">
        <f t="shared" si="34"/>
        <v>1991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>
        <f t="shared" si="49"/>
        <v>1</v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63" t="s">
        <v>219</v>
      </c>
      <c r="B38" s="130" t="s">
        <v>78</v>
      </c>
      <c r="C38" s="130" t="s">
        <v>146</v>
      </c>
      <c r="D38" s="132"/>
      <c r="E38" s="133">
        <v>1</v>
      </c>
      <c r="F38" s="130" t="s">
        <v>207</v>
      </c>
      <c r="G38" s="134">
        <v>33525</v>
      </c>
      <c r="H38" s="135">
        <v>33526</v>
      </c>
      <c r="I38" s="70"/>
      <c r="J38" s="71"/>
      <c r="K38" s="72"/>
      <c r="L38" s="70">
        <v>1</v>
      </c>
      <c r="M38" s="73"/>
      <c r="N38" s="72" t="s">
        <v>161</v>
      </c>
      <c r="O38" s="74">
        <f t="shared" si="32"/>
        <v>2</v>
      </c>
      <c r="P38" s="74">
        <f t="shared" si="33"/>
        <v>10</v>
      </c>
      <c r="Q38" s="74">
        <f t="shared" si="34"/>
        <v>1991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>
        <f t="shared" si="49"/>
        <v>1</v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54" t="s">
        <v>219</v>
      </c>
      <c r="B39" s="136" t="s">
        <v>72</v>
      </c>
      <c r="C39" s="137" t="s">
        <v>343</v>
      </c>
      <c r="D39" s="136" t="s">
        <v>50</v>
      </c>
      <c r="E39" s="138">
        <v>1</v>
      </c>
      <c r="F39" s="136" t="s">
        <v>207</v>
      </c>
      <c r="G39" s="139">
        <v>33852</v>
      </c>
      <c r="H39" s="140"/>
      <c r="I39" s="33"/>
      <c r="J39" s="27"/>
      <c r="K39" s="37"/>
      <c r="L39" s="33">
        <v>1</v>
      </c>
      <c r="M39" s="38"/>
      <c r="N39" s="37" t="s">
        <v>161</v>
      </c>
      <c r="O39" s="20">
        <f t="shared" si="32"/>
        <v>1</v>
      </c>
      <c r="P39" s="20">
        <f t="shared" si="33"/>
        <v>9</v>
      </c>
      <c r="Q39" s="20">
        <f t="shared" si="34"/>
        <v>1992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>
        <f t="shared" si="50"/>
        <v>1</v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63" t="s">
        <v>219</v>
      </c>
      <c r="B40" s="130" t="s">
        <v>79</v>
      </c>
      <c r="C40" s="130" t="s">
        <v>324</v>
      </c>
      <c r="D40" s="132" t="s">
        <v>149</v>
      </c>
      <c r="E40" s="133">
        <v>1</v>
      </c>
      <c r="F40" s="130" t="s">
        <v>207</v>
      </c>
      <c r="G40" s="134">
        <v>33869</v>
      </c>
      <c r="H40" s="135">
        <v>33871</v>
      </c>
      <c r="I40" s="70"/>
      <c r="J40" s="71"/>
      <c r="K40" s="72"/>
      <c r="L40" s="70">
        <v>1</v>
      </c>
      <c r="M40" s="73" t="s">
        <v>261</v>
      </c>
      <c r="N40" s="72"/>
      <c r="O40" s="74">
        <f t="shared" si="32"/>
        <v>3</v>
      </c>
      <c r="P40" s="74">
        <f t="shared" si="33"/>
        <v>9</v>
      </c>
      <c r="Q40" s="74">
        <f t="shared" si="34"/>
        <v>1992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>
        <f t="shared" si="50"/>
        <v>1</v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54" t="s">
        <v>219</v>
      </c>
      <c r="B41" s="136" t="s">
        <v>81</v>
      </c>
      <c r="C41" s="136" t="s">
        <v>147</v>
      </c>
      <c r="D41" s="143" t="s">
        <v>156</v>
      </c>
      <c r="E41" s="138">
        <v>1</v>
      </c>
      <c r="F41" s="136" t="s">
        <v>207</v>
      </c>
      <c r="G41" s="139">
        <v>33877</v>
      </c>
      <c r="H41" s="140"/>
      <c r="I41" s="33"/>
      <c r="J41" s="27"/>
      <c r="K41" s="37"/>
      <c r="L41" s="33">
        <v>1</v>
      </c>
      <c r="M41" s="38"/>
      <c r="N41" s="37" t="s">
        <v>161</v>
      </c>
      <c r="O41" s="20">
        <f t="shared" si="32"/>
        <v>3</v>
      </c>
      <c r="P41" s="20">
        <f t="shared" si="33"/>
        <v>9</v>
      </c>
      <c r="Q41" s="20">
        <f t="shared" si="34"/>
        <v>1992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>
        <f t="shared" si="50"/>
        <v>1</v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63" t="s">
        <v>219</v>
      </c>
      <c r="B42" s="130" t="s">
        <v>72</v>
      </c>
      <c r="C42" s="130" t="s">
        <v>50</v>
      </c>
      <c r="D42" s="132"/>
      <c r="E42" s="133">
        <v>1</v>
      </c>
      <c r="F42" s="130" t="s">
        <v>207</v>
      </c>
      <c r="G42" s="134">
        <v>34208</v>
      </c>
      <c r="H42" s="135">
        <v>34212</v>
      </c>
      <c r="I42" s="70"/>
      <c r="J42" s="71"/>
      <c r="K42" s="72"/>
      <c r="L42" s="70">
        <v>1</v>
      </c>
      <c r="M42" s="73" t="s">
        <v>262</v>
      </c>
      <c r="N42" s="72"/>
      <c r="O42" s="74">
        <f t="shared" si="32"/>
        <v>3</v>
      </c>
      <c r="P42" s="74">
        <f t="shared" si="33"/>
        <v>8</v>
      </c>
      <c r="Q42" s="74">
        <f t="shared" si="34"/>
        <v>1993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>
        <f t="shared" si="51"/>
        <v>1</v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54" t="s">
        <v>219</v>
      </c>
      <c r="B43" s="136" t="s">
        <v>72</v>
      </c>
      <c r="C43" s="136" t="s">
        <v>50</v>
      </c>
      <c r="D43" s="143"/>
      <c r="E43" s="138">
        <v>1</v>
      </c>
      <c r="F43" s="136" t="s">
        <v>207</v>
      </c>
      <c r="G43" s="139">
        <v>34230</v>
      </c>
      <c r="H43" s="140">
        <v>34238</v>
      </c>
      <c r="I43" s="33"/>
      <c r="J43" s="27"/>
      <c r="K43" s="37"/>
      <c r="L43" s="33">
        <v>1</v>
      </c>
      <c r="M43" s="38" t="s">
        <v>262</v>
      </c>
      <c r="N43" s="37"/>
      <c r="O43" s="20">
        <f t="shared" si="32"/>
        <v>2</v>
      </c>
      <c r="P43" s="20">
        <f t="shared" si="33"/>
        <v>9</v>
      </c>
      <c r="Q43" s="20">
        <f t="shared" si="34"/>
        <v>1993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 t="str">
        <f t="shared" si="41"/>
        <v/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>
        <f t="shared" si="51"/>
        <v>1</v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 ht="11.25" customHeight="1">
      <c r="A44" s="63" t="s">
        <v>219</v>
      </c>
      <c r="B44" s="130" t="s">
        <v>72</v>
      </c>
      <c r="C44" s="131" t="s">
        <v>344</v>
      </c>
      <c r="D44" s="132" t="s">
        <v>50</v>
      </c>
      <c r="E44" s="133">
        <v>1</v>
      </c>
      <c r="F44" s="130" t="s">
        <v>207</v>
      </c>
      <c r="G44" s="134">
        <v>34578</v>
      </c>
      <c r="H44" s="135">
        <v>34581</v>
      </c>
      <c r="I44" s="70"/>
      <c r="J44" s="71"/>
      <c r="K44" s="72"/>
      <c r="L44" s="70">
        <v>1</v>
      </c>
      <c r="M44" s="73" t="s">
        <v>261</v>
      </c>
      <c r="N44" s="72"/>
      <c r="O44" s="74">
        <f t="shared" si="32"/>
        <v>1</v>
      </c>
      <c r="P44" s="74">
        <f t="shared" si="33"/>
        <v>9</v>
      </c>
      <c r="Q44" s="74">
        <f t="shared" si="34"/>
        <v>1994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>
        <f t="shared" si="52"/>
        <v>1</v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 ht="11.25" customHeight="1">
      <c r="A45" s="54" t="s">
        <v>219</v>
      </c>
      <c r="B45" s="136" t="s">
        <v>81</v>
      </c>
      <c r="C45" s="136" t="s">
        <v>145</v>
      </c>
      <c r="D45" s="143" t="s">
        <v>156</v>
      </c>
      <c r="E45" s="138">
        <v>1</v>
      </c>
      <c r="F45" s="136" t="s">
        <v>207</v>
      </c>
      <c r="G45" s="139">
        <v>34596</v>
      </c>
      <c r="H45" s="140"/>
      <c r="I45" s="33"/>
      <c r="J45" s="27"/>
      <c r="K45" s="37"/>
      <c r="L45" s="33">
        <v>1</v>
      </c>
      <c r="M45" s="38" t="s">
        <v>261</v>
      </c>
      <c r="N45" s="37"/>
      <c r="O45" s="20">
        <f t="shared" si="32"/>
        <v>2</v>
      </c>
      <c r="P45" s="20">
        <f t="shared" si="33"/>
        <v>9</v>
      </c>
      <c r="Q45" s="20">
        <f t="shared" si="34"/>
        <v>1994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 t="str">
        <f t="shared" si="42"/>
        <v/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>
        <f t="shared" si="52"/>
        <v>1</v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 ht="11.25" customHeight="1">
      <c r="A46" s="63" t="s">
        <v>219</v>
      </c>
      <c r="B46" s="130" t="s">
        <v>78</v>
      </c>
      <c r="C46" s="130" t="s">
        <v>146</v>
      </c>
      <c r="D46" s="132"/>
      <c r="E46" s="133">
        <v>1</v>
      </c>
      <c r="F46" s="130" t="s">
        <v>207</v>
      </c>
      <c r="G46" s="134">
        <v>34598</v>
      </c>
      <c r="H46" s="135"/>
      <c r="I46" s="70"/>
      <c r="J46" s="71"/>
      <c r="K46" s="72"/>
      <c r="L46" s="70">
        <v>1</v>
      </c>
      <c r="M46" s="73" t="s">
        <v>261</v>
      </c>
      <c r="N46" s="72"/>
      <c r="O46" s="74">
        <f t="shared" si="32"/>
        <v>3</v>
      </c>
      <c r="P46" s="74">
        <f t="shared" si="33"/>
        <v>9</v>
      </c>
      <c r="Q46" s="74">
        <f t="shared" si="34"/>
        <v>1994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>
        <f t="shared" si="52"/>
        <v>1</v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54" t="s">
        <v>219</v>
      </c>
      <c r="B47" s="136" t="s">
        <v>81</v>
      </c>
      <c r="C47" s="136" t="s">
        <v>137</v>
      </c>
      <c r="D47" s="143"/>
      <c r="E47" s="138">
        <v>1</v>
      </c>
      <c r="F47" s="136" t="s">
        <v>207</v>
      </c>
      <c r="G47" s="139">
        <v>34600</v>
      </c>
      <c r="H47" s="140">
        <v>34601</v>
      </c>
      <c r="I47" s="33"/>
      <c r="J47" s="27"/>
      <c r="K47" s="37"/>
      <c r="L47" s="33">
        <v>1</v>
      </c>
      <c r="M47" s="38" t="s">
        <v>261</v>
      </c>
      <c r="N47" s="37"/>
      <c r="O47" s="20">
        <f t="shared" si="32"/>
        <v>3</v>
      </c>
      <c r="P47" s="20">
        <f t="shared" si="33"/>
        <v>9</v>
      </c>
      <c r="Q47" s="20">
        <f t="shared" si="34"/>
        <v>1994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>
        <f t="shared" si="52"/>
        <v>1</v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63" t="s">
        <v>219</v>
      </c>
      <c r="B48" s="130" t="s">
        <v>81</v>
      </c>
      <c r="C48" s="130" t="s">
        <v>213</v>
      </c>
      <c r="D48" s="132" t="s">
        <v>174</v>
      </c>
      <c r="E48" s="133">
        <v>1</v>
      </c>
      <c r="F48" s="130" t="s">
        <v>207</v>
      </c>
      <c r="G48" s="134">
        <v>34603</v>
      </c>
      <c r="H48" s="135">
        <v>34615</v>
      </c>
      <c r="I48" s="70"/>
      <c r="J48" s="71"/>
      <c r="K48" s="72"/>
      <c r="L48" s="70">
        <v>1</v>
      </c>
      <c r="M48" s="73" t="s">
        <v>261</v>
      </c>
      <c r="N48" s="72"/>
      <c r="O48" s="74">
        <f t="shared" si="32"/>
        <v>3</v>
      </c>
      <c r="P48" s="74">
        <f t="shared" si="33"/>
        <v>9</v>
      </c>
      <c r="Q48" s="74">
        <f t="shared" si="34"/>
        <v>1994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>
        <f t="shared" si="52"/>
        <v>1</v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64" t="s">
        <v>219</v>
      </c>
      <c r="B49" s="136" t="s">
        <v>72</v>
      </c>
      <c r="C49" s="137" t="s">
        <v>345</v>
      </c>
      <c r="D49" s="136" t="s">
        <v>50</v>
      </c>
      <c r="E49" s="138">
        <v>1</v>
      </c>
      <c r="F49" s="136" t="s">
        <v>207</v>
      </c>
      <c r="G49" s="139">
        <v>34928</v>
      </c>
      <c r="H49" s="140"/>
      <c r="I49" s="33"/>
      <c r="J49" s="27"/>
      <c r="K49" s="37"/>
      <c r="L49" s="33">
        <v>1</v>
      </c>
      <c r="M49" s="38" t="s">
        <v>263</v>
      </c>
      <c r="N49" s="37"/>
      <c r="O49" s="20">
        <f t="shared" si="32"/>
        <v>2</v>
      </c>
      <c r="P49" s="20">
        <f t="shared" si="33"/>
        <v>8</v>
      </c>
      <c r="Q49" s="20">
        <f t="shared" si="34"/>
        <v>1995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>
        <f t="shared" si="53"/>
        <v>1</v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63" t="s">
        <v>219</v>
      </c>
      <c r="B50" s="130" t="s">
        <v>72</v>
      </c>
      <c r="C50" s="131" t="s">
        <v>334</v>
      </c>
      <c r="D50" s="132" t="s">
        <v>50</v>
      </c>
      <c r="E50" s="133">
        <v>1</v>
      </c>
      <c r="F50" s="130" t="s">
        <v>207</v>
      </c>
      <c r="G50" s="134">
        <v>34948</v>
      </c>
      <c r="H50" s="135"/>
      <c r="I50" s="70"/>
      <c r="J50" s="71"/>
      <c r="K50" s="72"/>
      <c r="L50" s="70">
        <v>1</v>
      </c>
      <c r="M50" s="73" t="s">
        <v>263</v>
      </c>
      <c r="N50" s="72"/>
      <c r="O50" s="74">
        <f t="shared" si="32"/>
        <v>1</v>
      </c>
      <c r="P50" s="74">
        <f t="shared" si="33"/>
        <v>9</v>
      </c>
      <c r="Q50" s="74">
        <f t="shared" si="34"/>
        <v>1995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>
        <f t="shared" si="53"/>
        <v>1</v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54" t="s">
        <v>219</v>
      </c>
      <c r="B51" s="136" t="s">
        <v>81</v>
      </c>
      <c r="C51" s="136" t="s">
        <v>148</v>
      </c>
      <c r="D51" s="143"/>
      <c r="E51" s="138">
        <v>1</v>
      </c>
      <c r="F51" s="136" t="s">
        <v>207</v>
      </c>
      <c r="G51" s="139">
        <v>34962</v>
      </c>
      <c r="H51" s="140">
        <v>34966</v>
      </c>
      <c r="I51" s="33"/>
      <c r="J51" s="27"/>
      <c r="K51" s="37"/>
      <c r="L51" s="33">
        <v>1</v>
      </c>
      <c r="M51" s="38" t="s">
        <v>263</v>
      </c>
      <c r="N51" s="37"/>
      <c r="O51" s="20">
        <f t="shared" si="32"/>
        <v>2</v>
      </c>
      <c r="P51" s="20">
        <f t="shared" si="33"/>
        <v>9</v>
      </c>
      <c r="Q51" s="20">
        <f t="shared" si="34"/>
        <v>1995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>
        <f t="shared" si="53"/>
        <v>1</v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63" t="s">
        <v>219</v>
      </c>
      <c r="B52" s="130" t="s">
        <v>81</v>
      </c>
      <c r="C52" s="130" t="s">
        <v>147</v>
      </c>
      <c r="D52" s="132" t="s">
        <v>156</v>
      </c>
      <c r="E52" s="133">
        <v>1</v>
      </c>
      <c r="F52" s="130" t="s">
        <v>207</v>
      </c>
      <c r="G52" s="134">
        <v>34968</v>
      </c>
      <c r="H52" s="135">
        <v>34970</v>
      </c>
      <c r="I52" s="70"/>
      <c r="J52" s="71"/>
      <c r="K52" s="72"/>
      <c r="L52" s="70">
        <v>1</v>
      </c>
      <c r="M52" s="73" t="s">
        <v>263</v>
      </c>
      <c r="N52" s="72"/>
      <c r="O52" s="74">
        <f t="shared" si="32"/>
        <v>3</v>
      </c>
      <c r="P52" s="74">
        <f t="shared" si="33"/>
        <v>9</v>
      </c>
      <c r="Q52" s="74">
        <f t="shared" si="34"/>
        <v>1995</v>
      </c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>
        <f t="shared" si="53"/>
        <v>1</v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54" t="s">
        <v>219</v>
      </c>
      <c r="B53" s="146" t="s">
        <v>79</v>
      </c>
      <c r="C53" s="146" t="s">
        <v>149</v>
      </c>
      <c r="D53" s="143"/>
      <c r="E53" s="146">
        <v>1</v>
      </c>
      <c r="F53" s="146"/>
      <c r="G53" s="147">
        <v>34993</v>
      </c>
      <c r="H53" s="140">
        <v>34994</v>
      </c>
      <c r="I53" s="33"/>
      <c r="J53" s="27"/>
      <c r="K53" s="37"/>
      <c r="L53" s="33">
        <v>1</v>
      </c>
      <c r="M53" s="38" t="s">
        <v>264</v>
      </c>
      <c r="N53" s="37"/>
      <c r="O53" s="20">
        <f t="shared" si="32"/>
        <v>3</v>
      </c>
      <c r="P53" s="20">
        <f t="shared" si="33"/>
        <v>10</v>
      </c>
      <c r="Q53" s="20">
        <f t="shared" si="34"/>
        <v>1995</v>
      </c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 t="str">
        <f t="shared" si="46"/>
        <v/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>
        <f t="shared" si="53"/>
        <v>1</v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63" t="s">
        <v>219</v>
      </c>
      <c r="B54" s="130" t="s">
        <v>72</v>
      </c>
      <c r="C54" s="131" t="s">
        <v>346</v>
      </c>
      <c r="D54" s="132" t="s">
        <v>50</v>
      </c>
      <c r="E54" s="133">
        <v>1</v>
      </c>
      <c r="F54" s="130" t="s">
        <v>221</v>
      </c>
      <c r="G54" s="134">
        <v>35181</v>
      </c>
      <c r="H54" s="135"/>
      <c r="I54" s="70"/>
      <c r="J54" s="71"/>
      <c r="K54" s="72"/>
      <c r="L54" s="70">
        <v>1</v>
      </c>
      <c r="M54" s="73"/>
      <c r="N54" s="72" t="s">
        <v>161</v>
      </c>
      <c r="O54" s="74">
        <f t="shared" si="32"/>
        <v>3</v>
      </c>
      <c r="P54" s="74">
        <f t="shared" si="33"/>
        <v>4</v>
      </c>
      <c r="Q54" s="74">
        <f t="shared" si="34"/>
        <v>1996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 t="str">
        <f t="shared" si="46"/>
        <v/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>
        <f t="shared" si="54"/>
        <v>1</v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54" t="s">
        <v>219</v>
      </c>
      <c r="B55" s="136" t="s">
        <v>72</v>
      </c>
      <c r="C55" s="136" t="s">
        <v>50</v>
      </c>
      <c r="D55" s="143"/>
      <c r="E55" s="138">
        <v>1</v>
      </c>
      <c r="F55" s="136" t="s">
        <v>207</v>
      </c>
      <c r="G55" s="139">
        <v>35293</v>
      </c>
      <c r="H55" s="140">
        <v>35302</v>
      </c>
      <c r="I55" s="33"/>
      <c r="J55" s="27"/>
      <c r="K55" s="37"/>
      <c r="L55" s="33">
        <v>1</v>
      </c>
      <c r="M55" s="38"/>
      <c r="N55" s="37" t="s">
        <v>161</v>
      </c>
      <c r="O55" s="20">
        <f t="shared" si="32"/>
        <v>2</v>
      </c>
      <c r="P55" s="20">
        <f t="shared" si="33"/>
        <v>8</v>
      </c>
      <c r="Q55" s="20">
        <f t="shared" si="34"/>
        <v>1996</v>
      </c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>
        <f t="shared" si="54"/>
        <v>1</v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63" t="s">
        <v>219</v>
      </c>
      <c r="B56" s="51" t="s">
        <v>81</v>
      </c>
      <c r="C56" s="51" t="s">
        <v>145</v>
      </c>
      <c r="D56" s="52" t="s">
        <v>156</v>
      </c>
      <c r="E56" s="53">
        <v>1</v>
      </c>
      <c r="F56" s="51" t="s">
        <v>207</v>
      </c>
      <c r="G56" s="95">
        <v>35301</v>
      </c>
      <c r="H56" s="111">
        <v>35311</v>
      </c>
      <c r="I56" s="70"/>
      <c r="J56" s="71"/>
      <c r="K56" s="72"/>
      <c r="L56" s="70">
        <v>1</v>
      </c>
      <c r="M56" s="73"/>
      <c r="N56" s="72" t="s">
        <v>161</v>
      </c>
      <c r="O56" s="74">
        <f t="shared" si="32"/>
        <v>3</v>
      </c>
      <c r="P56" s="74">
        <f t="shared" si="33"/>
        <v>8</v>
      </c>
      <c r="Q56" s="74">
        <f t="shared" si="34"/>
        <v>1996</v>
      </c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 t="str">
        <f t="shared" si="47"/>
        <v/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>
        <f t="shared" si="54"/>
        <v>1</v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 ht="11.25" customHeight="1">
      <c r="A57" s="64" t="s">
        <v>219</v>
      </c>
      <c r="B57" s="55" t="s">
        <v>81</v>
      </c>
      <c r="C57" s="55" t="s">
        <v>150</v>
      </c>
      <c r="D57" s="56"/>
      <c r="E57" s="57">
        <v>1</v>
      </c>
      <c r="F57" s="55" t="s">
        <v>207</v>
      </c>
      <c r="G57" s="96">
        <v>35303</v>
      </c>
      <c r="H57" s="112"/>
      <c r="I57" s="33"/>
      <c r="J57" s="27"/>
      <c r="K57" s="37"/>
      <c r="L57" s="33">
        <v>1</v>
      </c>
      <c r="M57" s="38" t="s">
        <v>265</v>
      </c>
      <c r="N57" s="37"/>
      <c r="O57" s="20">
        <f t="shared" si="32"/>
        <v>3</v>
      </c>
      <c r="P57" s="20">
        <f t="shared" si="33"/>
        <v>8</v>
      </c>
      <c r="Q57" s="20">
        <f t="shared" si="34"/>
        <v>1996</v>
      </c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 t="str">
        <f t="shared" si="47"/>
        <v/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>
        <f t="shared" si="54"/>
        <v>1</v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63" t="s">
        <v>219</v>
      </c>
      <c r="B58" s="51" t="s">
        <v>78</v>
      </c>
      <c r="C58" s="51" t="s">
        <v>146</v>
      </c>
      <c r="D58" s="52"/>
      <c r="E58" s="53">
        <v>1</v>
      </c>
      <c r="F58" s="51" t="s">
        <v>207</v>
      </c>
      <c r="G58" s="95">
        <v>35304</v>
      </c>
      <c r="H58" s="111"/>
      <c r="I58" s="70"/>
      <c r="J58" s="71"/>
      <c r="K58" s="72"/>
      <c r="L58" s="70">
        <v>1</v>
      </c>
      <c r="M58" s="73"/>
      <c r="N58" s="72"/>
      <c r="O58" s="74">
        <f t="shared" si="32"/>
        <v>3</v>
      </c>
      <c r="P58" s="74">
        <f t="shared" si="33"/>
        <v>8</v>
      </c>
      <c r="Q58" s="74">
        <f t="shared" si="34"/>
        <v>1996</v>
      </c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>
        <f t="shared" si="54"/>
        <v>1</v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54" t="s">
        <v>219</v>
      </c>
      <c r="B59" s="55" t="s">
        <v>81</v>
      </c>
      <c r="C59" s="55" t="s">
        <v>139</v>
      </c>
      <c r="D59" s="56" t="s">
        <v>156</v>
      </c>
      <c r="E59" s="57">
        <v>1</v>
      </c>
      <c r="F59" s="55" t="s">
        <v>207</v>
      </c>
      <c r="G59" s="96">
        <v>35663</v>
      </c>
      <c r="H59" s="112"/>
      <c r="I59" s="33"/>
      <c r="J59" s="27"/>
      <c r="K59" s="37"/>
      <c r="L59" s="33">
        <v>1</v>
      </c>
      <c r="M59" s="38" t="s">
        <v>265</v>
      </c>
      <c r="N59" s="37"/>
      <c r="O59" s="20">
        <f t="shared" si="32"/>
        <v>3</v>
      </c>
      <c r="P59" s="20">
        <f t="shared" si="33"/>
        <v>8</v>
      </c>
      <c r="Q59" s="20">
        <f t="shared" si="34"/>
        <v>1997</v>
      </c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>
        <f t="shared" si="55"/>
        <v>1</v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63" t="s">
        <v>219</v>
      </c>
      <c r="B60" s="51" t="s">
        <v>78</v>
      </c>
      <c r="C60" s="51" t="s">
        <v>146</v>
      </c>
      <c r="D60" s="52"/>
      <c r="E60" s="53">
        <v>1</v>
      </c>
      <c r="F60" s="51" t="s">
        <v>207</v>
      </c>
      <c r="G60" s="95">
        <v>35698</v>
      </c>
      <c r="H60" s="111">
        <v>35710</v>
      </c>
      <c r="I60" s="70"/>
      <c r="J60" s="71"/>
      <c r="K60" s="72"/>
      <c r="L60" s="70">
        <v>1</v>
      </c>
      <c r="M60" s="73" t="s">
        <v>266</v>
      </c>
      <c r="N60" s="72"/>
      <c r="O60" s="74">
        <f t="shared" si="32"/>
        <v>3</v>
      </c>
      <c r="P60" s="74">
        <f t="shared" si="33"/>
        <v>9</v>
      </c>
      <c r="Q60" s="74">
        <f t="shared" si="34"/>
        <v>1997</v>
      </c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>
        <f t="shared" si="55"/>
        <v>1</v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 ht="11.25" customHeight="1">
      <c r="A61" s="54" t="s">
        <v>219</v>
      </c>
      <c r="B61" s="136" t="s">
        <v>72</v>
      </c>
      <c r="C61" s="137" t="s">
        <v>347</v>
      </c>
      <c r="D61" s="136" t="s">
        <v>50</v>
      </c>
      <c r="E61" s="138">
        <v>1</v>
      </c>
      <c r="F61" s="136" t="s">
        <v>207</v>
      </c>
      <c r="G61" s="96">
        <v>35700</v>
      </c>
      <c r="H61" s="112">
        <v>35704</v>
      </c>
      <c r="I61" s="33"/>
      <c r="J61" s="27"/>
      <c r="K61" s="37"/>
      <c r="L61" s="33">
        <v>1</v>
      </c>
      <c r="M61" s="38" t="s">
        <v>265</v>
      </c>
      <c r="N61" s="37"/>
      <c r="O61" s="20">
        <f t="shared" si="32"/>
        <v>3</v>
      </c>
      <c r="P61" s="20">
        <f t="shared" si="33"/>
        <v>9</v>
      </c>
      <c r="Q61" s="20">
        <f t="shared" si="34"/>
        <v>1997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>
        <f t="shared" si="55"/>
        <v>1</v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63" t="s">
        <v>219</v>
      </c>
      <c r="B62" s="130" t="s">
        <v>78</v>
      </c>
      <c r="C62" s="130" t="s">
        <v>146</v>
      </c>
      <c r="D62" s="132"/>
      <c r="E62" s="133">
        <v>1</v>
      </c>
      <c r="F62" s="130" t="s">
        <v>207</v>
      </c>
      <c r="G62" s="95">
        <v>35701</v>
      </c>
      <c r="H62" s="111">
        <v>35702</v>
      </c>
      <c r="I62" s="70"/>
      <c r="J62" s="71"/>
      <c r="K62" s="72"/>
      <c r="L62" s="70">
        <v>1</v>
      </c>
      <c r="M62" s="73" t="s">
        <v>265</v>
      </c>
      <c r="N62" s="72"/>
      <c r="O62" s="74">
        <f t="shared" si="32"/>
        <v>3</v>
      </c>
      <c r="P62" s="74">
        <f t="shared" si="33"/>
        <v>9</v>
      </c>
      <c r="Q62" s="74">
        <f t="shared" si="34"/>
        <v>1997</v>
      </c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>
        <f t="shared" si="55"/>
        <v>1</v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54" t="s">
        <v>219</v>
      </c>
      <c r="B63" s="136" t="s">
        <v>72</v>
      </c>
      <c r="C63" s="137" t="s">
        <v>348</v>
      </c>
      <c r="D63" s="136" t="s">
        <v>50</v>
      </c>
      <c r="E63" s="138">
        <v>1</v>
      </c>
      <c r="F63" s="136" t="s">
        <v>207</v>
      </c>
      <c r="G63" s="96">
        <v>35731</v>
      </c>
      <c r="H63" s="112">
        <v>35735</v>
      </c>
      <c r="I63" s="33"/>
      <c r="J63" s="27"/>
      <c r="K63" s="37"/>
      <c r="L63" s="33">
        <v>1</v>
      </c>
      <c r="M63" s="38" t="s">
        <v>265</v>
      </c>
      <c r="N63" s="37"/>
      <c r="O63" s="20">
        <f t="shared" si="32"/>
        <v>3</v>
      </c>
      <c r="P63" s="20">
        <f t="shared" si="33"/>
        <v>10</v>
      </c>
      <c r="Q63" s="20">
        <f t="shared" si="34"/>
        <v>1997</v>
      </c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>
        <f t="shared" si="55"/>
        <v>1</v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63" t="s">
        <v>219</v>
      </c>
      <c r="B64" s="130" t="s">
        <v>72</v>
      </c>
      <c r="C64" s="131" t="s">
        <v>349</v>
      </c>
      <c r="D64" s="132" t="s">
        <v>50</v>
      </c>
      <c r="E64" s="133">
        <v>1</v>
      </c>
      <c r="F64" s="130" t="s">
        <v>207</v>
      </c>
      <c r="G64" s="95">
        <v>36041</v>
      </c>
      <c r="H64" s="111"/>
      <c r="I64" s="70"/>
      <c r="J64" s="71"/>
      <c r="K64" s="72"/>
      <c r="L64" s="70">
        <v>1</v>
      </c>
      <c r="M64" s="73" t="s">
        <v>267</v>
      </c>
      <c r="N64" s="72"/>
      <c r="O64" s="74">
        <f t="shared" si="32"/>
        <v>1</v>
      </c>
      <c r="P64" s="74">
        <f t="shared" si="33"/>
        <v>9</v>
      </c>
      <c r="Q64" s="74">
        <f t="shared" si="34"/>
        <v>1998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>
        <f t="shared" si="56"/>
        <v>1</v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54" t="s">
        <v>219</v>
      </c>
      <c r="B65" s="136" t="s">
        <v>81</v>
      </c>
      <c r="C65" s="136" t="s">
        <v>176</v>
      </c>
      <c r="D65" s="143" t="s">
        <v>174</v>
      </c>
      <c r="E65" s="138">
        <v>1</v>
      </c>
      <c r="F65" s="136" t="s">
        <v>207</v>
      </c>
      <c r="G65" s="96">
        <v>36044</v>
      </c>
      <c r="H65" s="112">
        <v>36045</v>
      </c>
      <c r="I65" s="33"/>
      <c r="J65" s="27"/>
      <c r="K65" s="37"/>
      <c r="L65" s="33">
        <v>1</v>
      </c>
      <c r="M65" s="38" t="s">
        <v>267</v>
      </c>
      <c r="N65" s="37"/>
      <c r="O65" s="20">
        <f t="shared" si="32"/>
        <v>1</v>
      </c>
      <c r="P65" s="20">
        <f t="shared" si="33"/>
        <v>9</v>
      </c>
      <c r="Q65" s="20">
        <f t="shared" si="34"/>
        <v>1998</v>
      </c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>
        <f t="shared" si="56"/>
        <v>1</v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63" t="s">
        <v>219</v>
      </c>
      <c r="B66" s="130" t="s">
        <v>81</v>
      </c>
      <c r="C66" s="130" t="s">
        <v>145</v>
      </c>
      <c r="D66" s="132" t="s">
        <v>156</v>
      </c>
      <c r="E66" s="133">
        <v>1</v>
      </c>
      <c r="F66" s="130" t="s">
        <v>207</v>
      </c>
      <c r="G66" s="95">
        <v>36051</v>
      </c>
      <c r="H66" s="111">
        <v>36052</v>
      </c>
      <c r="I66" s="70"/>
      <c r="J66" s="71"/>
      <c r="K66" s="72"/>
      <c r="L66" s="70">
        <v>1</v>
      </c>
      <c r="M66" s="73" t="s">
        <v>267</v>
      </c>
      <c r="N66" s="72"/>
      <c r="O66" s="74">
        <f t="shared" si="32"/>
        <v>2</v>
      </c>
      <c r="P66" s="74">
        <f t="shared" si="33"/>
        <v>9</v>
      </c>
      <c r="Q66" s="74">
        <f t="shared" si="34"/>
        <v>1998</v>
      </c>
      <c r="R66" s="34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DC66" s="23" t="str">
        <f t="shared" ref="DC66:DC97" si="64">IF(Q66=1977,IF($E66=0,"",$E66),"")</f>
        <v/>
      </c>
      <c r="DD66" s="23" t="str">
        <f t="shared" ref="DD66:DD97" si="65">IF(Q66=1978,IF($E66=0,"",$E66),"")</f>
        <v/>
      </c>
      <c r="DE66" s="23" t="str">
        <f t="shared" ref="DE66:DE97" si="66">IF(Q66=1979,IF($E66=0,"",$E66),"")</f>
        <v/>
      </c>
      <c r="DF66" s="23" t="str">
        <f t="shared" ref="DF66:DF97" si="67">IF(Q66=1980,IF($E66=0,"",$E66),"")</f>
        <v/>
      </c>
      <c r="DG66" s="23" t="str">
        <f t="shared" ref="DG66:DG97" si="68">IF(Q66=1981,IF($E66=0,"",$E66),"")</f>
        <v/>
      </c>
      <c r="DH66" s="23" t="str">
        <f t="shared" ref="DH66:DH97" si="69">IF(Q66=1982,IF($E66=0,"",$E66),"")</f>
        <v/>
      </c>
      <c r="DI66" s="23" t="str">
        <f t="shared" ref="DI66:DI97" si="70">IF(Q66=1983,IF($E66=0,"",$E66),"")</f>
        <v/>
      </c>
      <c r="DJ66" s="23" t="str">
        <f t="shared" ref="DJ66:DJ97" si="71">IF(Q66=1984,IF($E66=0,"",$E66),"")</f>
        <v/>
      </c>
      <c r="DK66" s="23" t="str">
        <f t="shared" ref="DK66:DK97" si="72">IF(Q66=1985,IF($E66=0,"",$E66),"")</f>
        <v/>
      </c>
      <c r="DL66" s="23" t="str">
        <f t="shared" ref="DL66:DL97" si="73">IF(Q66=1986,IF($E66=0,"",$E66),"")</f>
        <v/>
      </c>
      <c r="DM66" s="23" t="str">
        <f t="shared" ref="DM66:DM97" si="74">IF(Q66=1987,IF($E66=0,"",$E66),"")</f>
        <v/>
      </c>
      <c r="DN66" s="23" t="str">
        <f t="shared" ref="DN66:DN97" si="75">IF(Q66=1988,IF($E66=0,"",$E66),"")</f>
        <v/>
      </c>
      <c r="DO66" s="23" t="str">
        <f t="shared" ref="DO66:DO97" si="76">IF(Q66=1989,IF($E66=0,"",$E66),"")</f>
        <v/>
      </c>
      <c r="DP66" s="23" t="str">
        <f t="shared" ref="DP66:DP97" si="77">IF(Q66=1990,IF($E66=0,"",$E66),"")</f>
        <v/>
      </c>
      <c r="DQ66" s="23" t="str">
        <f t="shared" ref="DQ66:DQ97" si="78">IF(Q66=1991,IF($E66=0,"",$E66),"")</f>
        <v/>
      </c>
      <c r="DR66" s="23" t="str">
        <f t="shared" ref="DR66:DR97" si="79">IF(Q66=1992,IF($E66=0,"",$E66),"")</f>
        <v/>
      </c>
      <c r="DS66" s="23" t="str">
        <f t="shared" ref="DS66:DS97" si="80">IF(Q66=1993,IF($E66=0,"",$E66),"")</f>
        <v/>
      </c>
      <c r="DT66" s="23" t="str">
        <f t="shared" ref="DT66:DT97" si="81">IF(Q66=1994,IF($E66=0,"",$E66),"")</f>
        <v/>
      </c>
      <c r="DU66" s="23" t="str">
        <f t="shared" ref="DU66:DU97" si="82">IF(Q66=1995,IF($E66=0,"",$E66),"")</f>
        <v/>
      </c>
      <c r="DV66" s="23" t="str">
        <f t="shared" ref="DV66:DV97" si="83">IF(Q66=1996,IF($E66=0,"",$E66),"")</f>
        <v/>
      </c>
      <c r="DW66" s="23" t="str">
        <f t="shared" ref="DW66:DW97" si="84">IF(Q66=1997,IF($E66=0,"",$E66),"")</f>
        <v/>
      </c>
      <c r="DX66" s="23">
        <f t="shared" ref="DX66:DX97" si="85">IF(Q66=1998,IF($E66=0,"",$E66),"")</f>
        <v>1</v>
      </c>
      <c r="DY66" s="23" t="str">
        <f t="shared" ref="DY66:DY97" si="86">IF(Q66=1999,IF($E66=0,"",$E66),"")</f>
        <v/>
      </c>
      <c r="DZ66" s="23" t="str">
        <f t="shared" ref="DZ66:DZ97" si="87">IF(Q66=2000,IF($E66=0,"",$E66),"")</f>
        <v/>
      </c>
      <c r="EA66" s="23" t="str">
        <f t="shared" ref="EA66:EA97" si="88">IF(Q66=2001,IF($E66=0,"",$E66),"")</f>
        <v/>
      </c>
      <c r="EB66" s="23" t="str">
        <f t="shared" ref="EB66:EB97" si="89">IF(Q66=2002,IF($E66=0,"",$E66),"")</f>
        <v/>
      </c>
      <c r="EC66" s="23" t="str">
        <f t="shared" ref="EC66:EC97" si="90">IF(Q66=2003,IF($E66=0,"",$E66),"")</f>
        <v/>
      </c>
      <c r="ED66" s="23" t="str">
        <f t="shared" ref="ED66:ED97" si="91">IF(Q66=2004,IF($E66=0,"",$E66),"")</f>
        <v/>
      </c>
      <c r="EE66" s="23" t="str">
        <f t="shared" ref="EE66:EE97" si="92">IF(Q66=2005,IF($E66=0,"",$E66),"")</f>
        <v/>
      </c>
    </row>
    <row r="67" spans="1:135" ht="11.25" customHeight="1">
      <c r="A67" s="54" t="s">
        <v>219</v>
      </c>
      <c r="B67" s="136" t="s">
        <v>81</v>
      </c>
      <c r="C67" s="136" t="s">
        <v>150</v>
      </c>
      <c r="D67" s="143"/>
      <c r="E67" s="138">
        <v>1</v>
      </c>
      <c r="F67" s="136" t="s">
        <v>207</v>
      </c>
      <c r="G67" s="96">
        <v>36058</v>
      </c>
      <c r="H67" s="112">
        <v>36062</v>
      </c>
      <c r="I67" s="33"/>
      <c r="J67" s="27"/>
      <c r="K67" s="37"/>
      <c r="L67" s="33">
        <v>1</v>
      </c>
      <c r="M67" s="38"/>
      <c r="N67" s="37" t="s">
        <v>161</v>
      </c>
      <c r="O67" s="20">
        <f t="shared" si="32"/>
        <v>2</v>
      </c>
      <c r="P67" s="20">
        <f t="shared" si="33"/>
        <v>9</v>
      </c>
      <c r="Q67" s="20">
        <f t="shared" si="34"/>
        <v>1998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>
        <f t="shared" si="85"/>
        <v>1</v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63" t="s">
        <v>219</v>
      </c>
      <c r="B68" s="130" t="s">
        <v>77</v>
      </c>
      <c r="C68" s="130" t="s">
        <v>239</v>
      </c>
      <c r="D68" s="132"/>
      <c r="E68" s="133">
        <v>1</v>
      </c>
      <c r="F68" s="130" t="s">
        <v>207</v>
      </c>
      <c r="G68" s="95">
        <v>36060</v>
      </c>
      <c r="H68" s="111">
        <v>36063</v>
      </c>
      <c r="I68" s="70"/>
      <c r="J68" s="71"/>
      <c r="K68" s="72"/>
      <c r="L68" s="70">
        <v>1</v>
      </c>
      <c r="M68" s="73" t="s">
        <v>267</v>
      </c>
      <c r="N68" s="72"/>
      <c r="O68" s="74">
        <f t="shared" si="32"/>
        <v>3</v>
      </c>
      <c r="P68" s="74">
        <f t="shared" si="33"/>
        <v>9</v>
      </c>
      <c r="Q68" s="74">
        <f t="shared" si="34"/>
        <v>1998</v>
      </c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>
        <f t="shared" si="85"/>
        <v>1</v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54" t="s">
        <v>219</v>
      </c>
      <c r="B69" s="136" t="s">
        <v>72</v>
      </c>
      <c r="C69" s="137" t="s">
        <v>350</v>
      </c>
      <c r="D69" s="136" t="s">
        <v>50</v>
      </c>
      <c r="E69" s="138">
        <v>1</v>
      </c>
      <c r="F69" s="136" t="s">
        <v>207</v>
      </c>
      <c r="G69" s="96">
        <v>36424</v>
      </c>
      <c r="H69" s="112">
        <v>36427</v>
      </c>
      <c r="I69" s="33"/>
      <c r="J69" s="27"/>
      <c r="K69" s="37"/>
      <c r="L69" s="33">
        <v>1</v>
      </c>
      <c r="M69" s="38"/>
      <c r="N69" s="37"/>
      <c r="O69" s="20">
        <f t="shared" si="32"/>
        <v>3</v>
      </c>
      <c r="P69" s="20">
        <f t="shared" si="33"/>
        <v>9</v>
      </c>
      <c r="Q69" s="20">
        <f t="shared" si="34"/>
        <v>1999</v>
      </c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>
        <f t="shared" si="86"/>
        <v>1</v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63" t="s">
        <v>219</v>
      </c>
      <c r="B70" s="130" t="s">
        <v>72</v>
      </c>
      <c r="C70" s="131" t="s">
        <v>351</v>
      </c>
      <c r="D70" s="132" t="s">
        <v>50</v>
      </c>
      <c r="E70" s="133">
        <v>1</v>
      </c>
      <c r="F70" s="130" t="s">
        <v>207</v>
      </c>
      <c r="G70" s="95">
        <v>36752</v>
      </c>
      <c r="H70" s="111">
        <v>36754</v>
      </c>
      <c r="I70" s="70"/>
      <c r="J70" s="71"/>
      <c r="K70" s="72"/>
      <c r="L70" s="70">
        <v>1</v>
      </c>
      <c r="M70" s="73" t="s">
        <v>268</v>
      </c>
      <c r="N70" s="72"/>
      <c r="O70" s="74">
        <f t="shared" si="32"/>
        <v>2</v>
      </c>
      <c r="P70" s="74">
        <f t="shared" si="33"/>
        <v>8</v>
      </c>
      <c r="Q70" s="74">
        <f t="shared" si="34"/>
        <v>2000</v>
      </c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>
        <f t="shared" si="87"/>
        <v>1</v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54" t="s">
        <v>219</v>
      </c>
      <c r="B71" s="136" t="s">
        <v>81</v>
      </c>
      <c r="C71" s="136" t="s">
        <v>137</v>
      </c>
      <c r="D71" s="143"/>
      <c r="E71" s="138">
        <v>1</v>
      </c>
      <c r="F71" s="136" t="s">
        <v>207</v>
      </c>
      <c r="G71" s="96">
        <v>36765</v>
      </c>
      <c r="H71" s="112"/>
      <c r="I71" s="33"/>
      <c r="J71" s="27"/>
      <c r="K71" s="37"/>
      <c r="L71" s="33">
        <v>1</v>
      </c>
      <c r="M71" s="38" t="s">
        <v>268</v>
      </c>
      <c r="N71" s="37"/>
      <c r="O71" s="20">
        <f t="shared" si="32"/>
        <v>3</v>
      </c>
      <c r="P71" s="20">
        <f t="shared" si="33"/>
        <v>8</v>
      </c>
      <c r="Q71" s="20">
        <f t="shared" si="34"/>
        <v>2000</v>
      </c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>
        <f t="shared" si="87"/>
        <v>1</v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63" t="s">
        <v>219</v>
      </c>
      <c r="B72" s="130" t="s">
        <v>81</v>
      </c>
      <c r="C72" s="130" t="s">
        <v>145</v>
      </c>
      <c r="D72" s="132" t="s">
        <v>156</v>
      </c>
      <c r="E72" s="133">
        <v>1</v>
      </c>
      <c r="F72" s="130" t="s">
        <v>207</v>
      </c>
      <c r="G72" s="95">
        <v>36768</v>
      </c>
      <c r="H72" s="111">
        <v>36785</v>
      </c>
      <c r="I72" s="70"/>
      <c r="J72" s="71"/>
      <c r="K72" s="72"/>
      <c r="L72" s="70">
        <v>1</v>
      </c>
      <c r="M72" s="73" t="s">
        <v>268</v>
      </c>
      <c r="N72" s="72"/>
      <c r="O72" s="74">
        <f t="shared" si="32"/>
        <v>3</v>
      </c>
      <c r="P72" s="74">
        <f t="shared" si="33"/>
        <v>8</v>
      </c>
      <c r="Q72" s="74">
        <f t="shared" si="34"/>
        <v>2000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>
        <f t="shared" si="87"/>
        <v>1</v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54" t="s">
        <v>219</v>
      </c>
      <c r="B73" s="136" t="s">
        <v>72</v>
      </c>
      <c r="C73" s="137" t="s">
        <v>341</v>
      </c>
      <c r="D73" s="136" t="s">
        <v>50</v>
      </c>
      <c r="E73" s="138">
        <v>1</v>
      </c>
      <c r="F73" s="136" t="s">
        <v>207</v>
      </c>
      <c r="G73" s="96">
        <v>36771</v>
      </c>
      <c r="H73" s="112"/>
      <c r="I73" s="33"/>
      <c r="J73" s="27"/>
      <c r="K73" s="37"/>
      <c r="L73" s="33">
        <v>1</v>
      </c>
      <c r="M73" s="38" t="s">
        <v>268</v>
      </c>
      <c r="N73" s="37"/>
      <c r="O73" s="20">
        <f t="shared" si="32"/>
        <v>1</v>
      </c>
      <c r="P73" s="20">
        <f t="shared" si="33"/>
        <v>9</v>
      </c>
      <c r="Q73" s="20">
        <f t="shared" si="34"/>
        <v>2000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>
        <f t="shared" si="87"/>
        <v>1</v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63" t="s">
        <v>219</v>
      </c>
      <c r="B74" s="130" t="s">
        <v>81</v>
      </c>
      <c r="C74" s="130" t="s">
        <v>151</v>
      </c>
      <c r="D74" s="132" t="s">
        <v>156</v>
      </c>
      <c r="E74" s="133">
        <v>1</v>
      </c>
      <c r="F74" s="130" t="s">
        <v>207</v>
      </c>
      <c r="G74" s="95">
        <v>36782</v>
      </c>
      <c r="H74" s="111"/>
      <c r="I74" s="70"/>
      <c r="J74" s="71"/>
      <c r="K74" s="72"/>
      <c r="L74" s="70">
        <v>1</v>
      </c>
      <c r="M74" s="73" t="s">
        <v>268</v>
      </c>
      <c r="N74" s="72"/>
      <c r="O74" s="74">
        <f t="shared" si="32"/>
        <v>2</v>
      </c>
      <c r="P74" s="74">
        <f t="shared" si="33"/>
        <v>9</v>
      </c>
      <c r="Q74" s="74">
        <f t="shared" si="34"/>
        <v>2000</v>
      </c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>
        <f t="shared" si="87"/>
        <v>1</v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54" t="s">
        <v>219</v>
      </c>
      <c r="B75" s="136" t="s">
        <v>81</v>
      </c>
      <c r="C75" s="136" t="s">
        <v>137</v>
      </c>
      <c r="D75" s="143"/>
      <c r="E75" s="138">
        <v>1</v>
      </c>
      <c r="F75" s="136" t="s">
        <v>207</v>
      </c>
      <c r="G75" s="96">
        <v>36784</v>
      </c>
      <c r="H75" s="110">
        <v>36785</v>
      </c>
      <c r="I75" s="33"/>
      <c r="J75" s="27"/>
      <c r="K75" s="37"/>
      <c r="L75" s="33">
        <v>1</v>
      </c>
      <c r="M75" s="38" t="s">
        <v>268</v>
      </c>
      <c r="N75" s="37"/>
      <c r="O75" s="20">
        <f t="shared" si="32"/>
        <v>2</v>
      </c>
      <c r="P75" s="20">
        <f t="shared" si="33"/>
        <v>9</v>
      </c>
      <c r="Q75" s="20">
        <f t="shared" si="34"/>
        <v>2000</v>
      </c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>
        <f t="shared" si="87"/>
        <v>1</v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63" t="s">
        <v>219</v>
      </c>
      <c r="B76" s="130" t="s">
        <v>72</v>
      </c>
      <c r="C76" s="131" t="s">
        <v>352</v>
      </c>
      <c r="D76" s="132" t="s">
        <v>50</v>
      </c>
      <c r="E76" s="133">
        <v>1</v>
      </c>
      <c r="F76" s="130" t="s">
        <v>207</v>
      </c>
      <c r="G76" s="95">
        <v>36789</v>
      </c>
      <c r="H76" s="111"/>
      <c r="I76" s="70"/>
      <c r="J76" s="71"/>
      <c r="K76" s="72"/>
      <c r="L76" s="70">
        <v>1</v>
      </c>
      <c r="M76" s="73" t="s">
        <v>268</v>
      </c>
      <c r="N76" s="72"/>
      <c r="O76" s="74">
        <f t="shared" si="32"/>
        <v>2</v>
      </c>
      <c r="P76" s="74">
        <f t="shared" si="33"/>
        <v>9</v>
      </c>
      <c r="Q76" s="74">
        <f t="shared" si="34"/>
        <v>2000</v>
      </c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>
        <f t="shared" si="87"/>
        <v>1</v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67" t="s">
        <v>219</v>
      </c>
      <c r="B77" s="148" t="s">
        <v>78</v>
      </c>
      <c r="C77" s="148" t="s">
        <v>146</v>
      </c>
      <c r="D77" s="149"/>
      <c r="E77" s="150">
        <v>1</v>
      </c>
      <c r="F77" s="148" t="s">
        <v>207</v>
      </c>
      <c r="G77" s="98">
        <v>36790</v>
      </c>
      <c r="H77" s="113">
        <v>36793</v>
      </c>
      <c r="I77" s="33"/>
      <c r="J77" s="27"/>
      <c r="K77" s="37"/>
      <c r="L77" s="33">
        <v>1</v>
      </c>
      <c r="M77" s="38"/>
      <c r="N77" s="37" t="s">
        <v>161</v>
      </c>
      <c r="O77" s="20">
        <f t="shared" si="32"/>
        <v>3</v>
      </c>
      <c r="P77" s="20">
        <f t="shared" si="33"/>
        <v>9</v>
      </c>
      <c r="Q77" s="20">
        <f t="shared" si="34"/>
        <v>2000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>
        <f t="shared" si="87"/>
        <v>1</v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63" t="s">
        <v>219</v>
      </c>
      <c r="B78" s="130" t="s">
        <v>78</v>
      </c>
      <c r="C78" s="130" t="s">
        <v>146</v>
      </c>
      <c r="D78" s="151"/>
      <c r="E78" s="133">
        <v>1</v>
      </c>
      <c r="F78" s="130" t="s">
        <v>207</v>
      </c>
      <c r="G78" s="95">
        <v>36791</v>
      </c>
      <c r="H78" s="111">
        <v>36797</v>
      </c>
      <c r="I78" s="70"/>
      <c r="J78" s="71"/>
      <c r="K78" s="72"/>
      <c r="L78" s="70">
        <v>1</v>
      </c>
      <c r="M78" s="73" t="s">
        <v>268</v>
      </c>
      <c r="N78" s="72"/>
      <c r="O78" s="74">
        <f t="shared" si="32"/>
        <v>3</v>
      </c>
      <c r="P78" s="74">
        <f t="shared" si="33"/>
        <v>9</v>
      </c>
      <c r="Q78" s="74">
        <f t="shared" si="34"/>
        <v>2000</v>
      </c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>
        <f t="shared" si="87"/>
        <v>1</v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78" t="s">
        <v>219</v>
      </c>
      <c r="B79" s="152" t="s">
        <v>81</v>
      </c>
      <c r="C79" s="91" t="s">
        <v>353</v>
      </c>
      <c r="D79" s="152" t="s">
        <v>150</v>
      </c>
      <c r="E79" s="153">
        <v>1</v>
      </c>
      <c r="F79" s="152"/>
      <c r="G79" s="99">
        <v>36792</v>
      </c>
      <c r="H79" s="114"/>
      <c r="I79" s="33"/>
      <c r="J79" s="27"/>
      <c r="K79" s="37"/>
      <c r="L79" s="33">
        <v>1</v>
      </c>
      <c r="M79" s="38" t="s">
        <v>269</v>
      </c>
      <c r="N79" s="37"/>
      <c r="O79" s="20">
        <f t="shared" si="32"/>
        <v>3</v>
      </c>
      <c r="P79" s="20">
        <f t="shared" si="33"/>
        <v>9</v>
      </c>
      <c r="Q79" s="20">
        <f t="shared" si="34"/>
        <v>2000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>
        <f t="shared" si="87"/>
        <v>1</v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63" t="s">
        <v>219</v>
      </c>
      <c r="B80" s="130" t="s">
        <v>75</v>
      </c>
      <c r="C80" s="130" t="s">
        <v>143</v>
      </c>
      <c r="D80" s="132"/>
      <c r="E80" s="133">
        <v>1</v>
      </c>
      <c r="F80" s="130" t="s">
        <v>221</v>
      </c>
      <c r="G80" s="95">
        <v>37064</v>
      </c>
      <c r="H80" s="111">
        <v>37066</v>
      </c>
      <c r="I80" s="70"/>
      <c r="J80" s="71"/>
      <c r="K80" s="72"/>
      <c r="L80" s="70">
        <v>1</v>
      </c>
      <c r="M80" s="73"/>
      <c r="N80" s="72"/>
      <c r="O80" s="74">
        <f t="shared" si="32"/>
        <v>3</v>
      </c>
      <c r="P80" s="74">
        <f t="shared" si="33"/>
        <v>6</v>
      </c>
      <c r="Q80" s="74">
        <f t="shared" si="34"/>
        <v>2001</v>
      </c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>
        <f t="shared" si="88"/>
        <v>1</v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68" t="s">
        <v>219</v>
      </c>
      <c r="B81" s="154" t="s">
        <v>79</v>
      </c>
      <c r="C81" s="154" t="s">
        <v>214</v>
      </c>
      <c r="D81" s="155" t="s">
        <v>240</v>
      </c>
      <c r="E81" s="156">
        <v>1</v>
      </c>
      <c r="F81" s="154" t="s">
        <v>207</v>
      </c>
      <c r="G81" s="100">
        <v>37134</v>
      </c>
      <c r="H81" s="105"/>
      <c r="I81" s="33"/>
      <c r="J81" s="27"/>
      <c r="K81" s="37"/>
      <c r="L81" s="33">
        <v>1</v>
      </c>
      <c r="M81" s="38" t="s">
        <v>269</v>
      </c>
      <c r="N81" s="37"/>
      <c r="O81" s="20">
        <f t="shared" si="32"/>
        <v>3</v>
      </c>
      <c r="P81" s="20">
        <f t="shared" si="33"/>
        <v>8</v>
      </c>
      <c r="Q81" s="20">
        <f t="shared" si="34"/>
        <v>2001</v>
      </c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>
        <f t="shared" si="88"/>
        <v>1</v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63" t="s">
        <v>219</v>
      </c>
      <c r="B82" s="130" t="s">
        <v>81</v>
      </c>
      <c r="C82" s="130" t="s">
        <v>145</v>
      </c>
      <c r="D82" s="132" t="s">
        <v>156</v>
      </c>
      <c r="E82" s="133">
        <v>1</v>
      </c>
      <c r="F82" s="130" t="s">
        <v>207</v>
      </c>
      <c r="G82" s="95">
        <v>37136</v>
      </c>
      <c r="H82" s="111">
        <v>37151</v>
      </c>
      <c r="I82" s="70"/>
      <c r="J82" s="71"/>
      <c r="K82" s="72"/>
      <c r="L82" s="70">
        <v>1</v>
      </c>
      <c r="M82" s="73"/>
      <c r="N82" s="72" t="s">
        <v>161</v>
      </c>
      <c r="O82" s="74">
        <f t="shared" si="32"/>
        <v>1</v>
      </c>
      <c r="P82" s="74">
        <f t="shared" si="33"/>
        <v>9</v>
      </c>
      <c r="Q82" s="74">
        <f t="shared" si="34"/>
        <v>2001</v>
      </c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>
        <f t="shared" si="88"/>
        <v>1</v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54" t="s">
        <v>219</v>
      </c>
      <c r="B83" s="136" t="s">
        <v>81</v>
      </c>
      <c r="C83" s="136" t="s">
        <v>152</v>
      </c>
      <c r="D83" s="143" t="s">
        <v>156</v>
      </c>
      <c r="E83" s="138">
        <v>1</v>
      </c>
      <c r="F83" s="136" t="s">
        <v>207</v>
      </c>
      <c r="G83" s="96">
        <v>37143</v>
      </c>
      <c r="H83" s="114">
        <v>37154</v>
      </c>
      <c r="I83" s="33"/>
      <c r="J83" s="27"/>
      <c r="K83" s="37"/>
      <c r="L83" s="33">
        <v>1</v>
      </c>
      <c r="M83" s="38"/>
      <c r="N83" s="37" t="s">
        <v>161</v>
      </c>
      <c r="O83" s="20">
        <f t="shared" si="32"/>
        <v>1</v>
      </c>
      <c r="P83" s="20">
        <f t="shared" si="33"/>
        <v>9</v>
      </c>
      <c r="Q83" s="20">
        <f t="shared" si="34"/>
        <v>2001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>
        <f t="shared" si="88"/>
        <v>1</v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63" t="s">
        <v>219</v>
      </c>
      <c r="B84" s="130" t="s">
        <v>81</v>
      </c>
      <c r="C84" s="130" t="s">
        <v>152</v>
      </c>
      <c r="D84" s="132" t="s">
        <v>156</v>
      </c>
      <c r="E84" s="133">
        <v>1</v>
      </c>
      <c r="F84" s="130" t="s">
        <v>207</v>
      </c>
      <c r="G84" s="95">
        <v>37146</v>
      </c>
      <c r="H84" s="111">
        <v>37155</v>
      </c>
      <c r="I84" s="70"/>
      <c r="J84" s="71"/>
      <c r="K84" s="72"/>
      <c r="L84" s="70">
        <v>1</v>
      </c>
      <c r="M84" s="73"/>
      <c r="N84" s="72" t="s">
        <v>161</v>
      </c>
      <c r="O84" s="74">
        <f t="shared" si="32"/>
        <v>2</v>
      </c>
      <c r="P84" s="74">
        <f t="shared" si="33"/>
        <v>9</v>
      </c>
      <c r="Q84" s="74">
        <f t="shared" si="34"/>
        <v>2001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>
        <f t="shared" si="88"/>
        <v>1</v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54" t="s">
        <v>219</v>
      </c>
      <c r="B85" s="146" t="s">
        <v>72</v>
      </c>
      <c r="C85" s="146" t="s">
        <v>354</v>
      </c>
      <c r="D85" s="146" t="s">
        <v>50</v>
      </c>
      <c r="E85" s="146">
        <v>1</v>
      </c>
      <c r="F85" s="146" t="s">
        <v>207</v>
      </c>
      <c r="G85" s="101">
        <v>37478</v>
      </c>
      <c r="H85" s="114">
        <v>37481</v>
      </c>
      <c r="I85" s="33"/>
      <c r="J85" s="27"/>
      <c r="K85" s="37"/>
      <c r="L85" s="33">
        <v>1</v>
      </c>
      <c r="M85" s="38" t="s">
        <v>270</v>
      </c>
      <c r="N85" s="37"/>
      <c r="O85" s="20">
        <f t="shared" si="32"/>
        <v>1</v>
      </c>
      <c r="P85" s="20">
        <f t="shared" si="33"/>
        <v>8</v>
      </c>
      <c r="Q85" s="20">
        <f t="shared" si="34"/>
        <v>2002</v>
      </c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>
        <f t="shared" si="89"/>
        <v>1</v>
      </c>
      <c r="EC85" s="23" t="str">
        <f t="shared" si="90"/>
        <v/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63" t="s">
        <v>219</v>
      </c>
      <c r="B86" s="157" t="s">
        <v>72</v>
      </c>
      <c r="C86" s="157" t="s">
        <v>355</v>
      </c>
      <c r="D86" s="132" t="s">
        <v>50</v>
      </c>
      <c r="E86" s="157">
        <v>1</v>
      </c>
      <c r="F86" s="157" t="s">
        <v>207</v>
      </c>
      <c r="G86" s="102">
        <v>37484</v>
      </c>
      <c r="H86" s="111">
        <v>37485</v>
      </c>
      <c r="I86" s="70"/>
      <c r="J86" s="71"/>
      <c r="K86" s="72"/>
      <c r="L86" s="70">
        <v>1</v>
      </c>
      <c r="M86" s="73" t="s">
        <v>270</v>
      </c>
      <c r="N86" s="72"/>
      <c r="O86" s="74">
        <f t="shared" si="32"/>
        <v>2</v>
      </c>
      <c r="P86" s="74">
        <f t="shared" si="33"/>
        <v>8</v>
      </c>
      <c r="Q86" s="74">
        <f t="shared" si="34"/>
        <v>2002</v>
      </c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>
        <f t="shared" si="89"/>
        <v>1</v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54" t="s">
        <v>219</v>
      </c>
      <c r="B87" s="146" t="s">
        <v>81</v>
      </c>
      <c r="C87" s="146" t="s">
        <v>137</v>
      </c>
      <c r="D87" s="143"/>
      <c r="E87" s="146">
        <v>1</v>
      </c>
      <c r="F87" s="158" t="s">
        <v>207</v>
      </c>
      <c r="G87" s="101">
        <v>37486</v>
      </c>
      <c r="H87" s="114"/>
      <c r="I87" s="33"/>
      <c r="J87" s="27"/>
      <c r="K87" s="37"/>
      <c r="L87" s="33">
        <v>1</v>
      </c>
      <c r="M87" s="38" t="s">
        <v>270</v>
      </c>
      <c r="N87" s="37"/>
      <c r="O87" s="20">
        <f t="shared" si="32"/>
        <v>2</v>
      </c>
      <c r="P87" s="20">
        <f t="shared" si="33"/>
        <v>8</v>
      </c>
      <c r="Q87" s="20">
        <f t="shared" si="34"/>
        <v>2002</v>
      </c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>
        <f t="shared" si="89"/>
        <v>1</v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63" t="s">
        <v>219</v>
      </c>
      <c r="B88" s="157" t="s">
        <v>72</v>
      </c>
      <c r="C88" s="159" t="s">
        <v>158</v>
      </c>
      <c r="D88" s="132" t="s">
        <v>50</v>
      </c>
      <c r="E88" s="157">
        <v>1</v>
      </c>
      <c r="F88" s="157" t="s">
        <v>207</v>
      </c>
      <c r="G88" s="102">
        <v>37499</v>
      </c>
      <c r="H88" s="111">
        <v>37508</v>
      </c>
      <c r="I88" s="70"/>
      <c r="J88" s="71"/>
      <c r="K88" s="72"/>
      <c r="L88" s="70">
        <v>1</v>
      </c>
      <c r="M88" s="73" t="s">
        <v>270</v>
      </c>
      <c r="N88" s="72"/>
      <c r="O88" s="74">
        <f t="shared" si="32"/>
        <v>3</v>
      </c>
      <c r="P88" s="74">
        <f t="shared" si="33"/>
        <v>8</v>
      </c>
      <c r="Q88" s="74">
        <f t="shared" si="34"/>
        <v>2002</v>
      </c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>
        <f t="shared" si="89"/>
        <v>1</v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54" t="s">
        <v>219</v>
      </c>
      <c r="B89" s="146" t="s">
        <v>72</v>
      </c>
      <c r="C89" s="160" t="s">
        <v>356</v>
      </c>
      <c r="D89" s="160" t="s">
        <v>50</v>
      </c>
      <c r="E89" s="146">
        <v>1</v>
      </c>
      <c r="F89" s="146" t="s">
        <v>207</v>
      </c>
      <c r="G89" s="101">
        <v>37499</v>
      </c>
      <c r="H89" s="114">
        <v>37505</v>
      </c>
      <c r="I89" s="33"/>
      <c r="J89" s="27"/>
      <c r="K89" s="37"/>
      <c r="L89" s="33">
        <v>1</v>
      </c>
      <c r="M89" s="38" t="s">
        <v>270</v>
      </c>
      <c r="N89" s="37"/>
      <c r="O89" s="20">
        <f t="shared" si="32"/>
        <v>3</v>
      </c>
      <c r="P89" s="20">
        <f t="shared" si="33"/>
        <v>8</v>
      </c>
      <c r="Q89" s="20">
        <f t="shared" si="34"/>
        <v>2002</v>
      </c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>
        <f t="shared" si="89"/>
        <v>1</v>
      </c>
      <c r="EC89" s="23" t="str">
        <f t="shared" si="90"/>
        <v/>
      </c>
      <c r="ED89" s="23" t="str">
        <f t="shared" si="91"/>
        <v/>
      </c>
      <c r="EE89" s="23" t="str">
        <f t="shared" si="92"/>
        <v/>
      </c>
    </row>
    <row r="90" spans="1:135" ht="11.25" customHeight="1">
      <c r="A90" s="63" t="s">
        <v>219</v>
      </c>
      <c r="B90" s="157" t="s">
        <v>81</v>
      </c>
      <c r="C90" s="157" t="s">
        <v>145</v>
      </c>
      <c r="D90" s="132" t="s">
        <v>156</v>
      </c>
      <c r="E90" s="157">
        <v>1</v>
      </c>
      <c r="F90" s="157" t="s">
        <v>207</v>
      </c>
      <c r="G90" s="102">
        <v>37505</v>
      </c>
      <c r="H90" s="111">
        <v>37509</v>
      </c>
      <c r="I90" s="70"/>
      <c r="J90" s="71"/>
      <c r="K90" s="72"/>
      <c r="L90" s="70">
        <v>1</v>
      </c>
      <c r="M90" s="73" t="s">
        <v>270</v>
      </c>
      <c r="N90" s="72"/>
      <c r="O90" s="74">
        <f t="shared" si="32"/>
        <v>1</v>
      </c>
      <c r="P90" s="74">
        <f t="shared" si="33"/>
        <v>9</v>
      </c>
      <c r="Q90" s="74">
        <f t="shared" si="34"/>
        <v>2002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>
        <f t="shared" si="89"/>
        <v>1</v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54" t="s">
        <v>219</v>
      </c>
      <c r="B91" s="146" t="s">
        <v>81</v>
      </c>
      <c r="C91" s="146" t="s">
        <v>201</v>
      </c>
      <c r="D91" s="143" t="s">
        <v>174</v>
      </c>
      <c r="E91" s="146">
        <v>1</v>
      </c>
      <c r="F91" s="146" t="s">
        <v>207</v>
      </c>
      <c r="G91" s="101">
        <v>37518</v>
      </c>
      <c r="H91" s="114"/>
      <c r="I91" s="33"/>
      <c r="J91" s="27"/>
      <c r="K91" s="37"/>
      <c r="L91" s="33">
        <v>1</v>
      </c>
      <c r="M91" s="38" t="s">
        <v>270</v>
      </c>
      <c r="N91" s="37"/>
      <c r="O91" s="20">
        <f t="shared" si="32"/>
        <v>2</v>
      </c>
      <c r="P91" s="20">
        <f t="shared" si="33"/>
        <v>9</v>
      </c>
      <c r="Q91" s="20">
        <f t="shared" si="34"/>
        <v>2002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>
        <f t="shared" si="89"/>
        <v>1</v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63" t="s">
        <v>219</v>
      </c>
      <c r="B92" s="157" t="s">
        <v>72</v>
      </c>
      <c r="C92" s="157" t="s">
        <v>357</v>
      </c>
      <c r="D92" s="132" t="s">
        <v>50</v>
      </c>
      <c r="E92" s="157">
        <v>1</v>
      </c>
      <c r="F92" s="157" t="s">
        <v>207</v>
      </c>
      <c r="G92" s="102">
        <v>37521</v>
      </c>
      <c r="H92" s="111"/>
      <c r="I92" s="70"/>
      <c r="J92" s="71"/>
      <c r="K92" s="72"/>
      <c r="L92" s="70">
        <v>1</v>
      </c>
      <c r="M92" s="73" t="s">
        <v>270</v>
      </c>
      <c r="N92" s="72"/>
      <c r="O92" s="74">
        <f t="shared" si="32"/>
        <v>3</v>
      </c>
      <c r="P92" s="74">
        <f t="shared" si="33"/>
        <v>9</v>
      </c>
      <c r="Q92" s="74">
        <f t="shared" si="34"/>
        <v>2002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>
        <f t="shared" si="89"/>
        <v>1</v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54" t="s">
        <v>219</v>
      </c>
      <c r="B93" s="146" t="s">
        <v>81</v>
      </c>
      <c r="C93" s="146" t="s">
        <v>145</v>
      </c>
      <c r="D93" s="143" t="s">
        <v>156</v>
      </c>
      <c r="E93" s="146">
        <v>1</v>
      </c>
      <c r="F93" s="146" t="s">
        <v>207</v>
      </c>
      <c r="G93" s="101">
        <v>37867</v>
      </c>
      <c r="H93" s="114">
        <v>37873</v>
      </c>
      <c r="I93" s="33"/>
      <c r="J93" s="27"/>
      <c r="K93" s="37"/>
      <c r="L93" s="33">
        <v>1</v>
      </c>
      <c r="M93" s="38" t="s">
        <v>269</v>
      </c>
      <c r="N93" s="37"/>
      <c r="O93" s="20">
        <f t="shared" si="32"/>
        <v>1</v>
      </c>
      <c r="P93" s="20">
        <f t="shared" si="33"/>
        <v>9</v>
      </c>
      <c r="Q93" s="20">
        <f t="shared" si="34"/>
        <v>2003</v>
      </c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>
        <f t="shared" si="90"/>
        <v>1</v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63" t="s">
        <v>219</v>
      </c>
      <c r="B94" s="157" t="s">
        <v>81</v>
      </c>
      <c r="C94" s="157" t="s">
        <v>145</v>
      </c>
      <c r="D94" s="132" t="s">
        <v>156</v>
      </c>
      <c r="E94" s="157">
        <v>1</v>
      </c>
      <c r="F94" s="157" t="s">
        <v>207</v>
      </c>
      <c r="G94" s="102">
        <v>37869</v>
      </c>
      <c r="H94" s="111">
        <v>37872</v>
      </c>
      <c r="I94" s="70"/>
      <c r="J94" s="71"/>
      <c r="K94" s="72"/>
      <c r="L94" s="70">
        <v>1</v>
      </c>
      <c r="M94" s="73" t="s">
        <v>269</v>
      </c>
      <c r="N94" s="72"/>
      <c r="O94" s="74">
        <f t="shared" si="32"/>
        <v>1</v>
      </c>
      <c r="P94" s="74">
        <f t="shared" si="33"/>
        <v>9</v>
      </c>
      <c r="Q94" s="74">
        <f t="shared" si="34"/>
        <v>2003</v>
      </c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>
        <f t="shared" si="90"/>
        <v>1</v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54" t="s">
        <v>219</v>
      </c>
      <c r="B95" s="146" t="s">
        <v>81</v>
      </c>
      <c r="C95" s="146" t="s">
        <v>137</v>
      </c>
      <c r="D95" s="143"/>
      <c r="E95" s="146">
        <v>1</v>
      </c>
      <c r="F95" s="146" t="s">
        <v>207</v>
      </c>
      <c r="G95" s="101">
        <v>37870</v>
      </c>
      <c r="H95" s="114">
        <v>37871</v>
      </c>
      <c r="I95" s="33"/>
      <c r="J95" s="27"/>
      <c r="K95" s="37"/>
      <c r="L95" s="33">
        <v>1</v>
      </c>
      <c r="M95" s="38" t="s">
        <v>269</v>
      </c>
      <c r="N95" s="37"/>
      <c r="O95" s="20">
        <f t="shared" si="32"/>
        <v>1</v>
      </c>
      <c r="P95" s="20">
        <f t="shared" si="33"/>
        <v>9</v>
      </c>
      <c r="Q95" s="20">
        <f t="shared" si="34"/>
        <v>2003</v>
      </c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>
        <f t="shared" si="90"/>
        <v>1</v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63" t="s">
        <v>219</v>
      </c>
      <c r="B96" s="157" t="s">
        <v>72</v>
      </c>
      <c r="C96" s="157" t="s">
        <v>358</v>
      </c>
      <c r="D96" s="132" t="s">
        <v>50</v>
      </c>
      <c r="E96" s="157">
        <v>1</v>
      </c>
      <c r="F96" s="157" t="s">
        <v>207</v>
      </c>
      <c r="G96" s="102">
        <v>37871</v>
      </c>
      <c r="H96" s="111"/>
      <c r="I96" s="70"/>
      <c r="J96" s="71"/>
      <c r="K96" s="72"/>
      <c r="L96" s="70">
        <v>1</v>
      </c>
      <c r="M96" s="73" t="s">
        <v>269</v>
      </c>
      <c r="N96" s="72"/>
      <c r="O96" s="74">
        <f t="shared" si="32"/>
        <v>1</v>
      </c>
      <c r="P96" s="74">
        <f t="shared" si="33"/>
        <v>9</v>
      </c>
      <c r="Q96" s="74">
        <f t="shared" si="34"/>
        <v>2003</v>
      </c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>
        <f t="shared" si="90"/>
        <v>1</v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54" t="s">
        <v>219</v>
      </c>
      <c r="B97" s="146" t="s">
        <v>81</v>
      </c>
      <c r="C97" s="146" t="s">
        <v>154</v>
      </c>
      <c r="D97" s="143" t="s">
        <v>156</v>
      </c>
      <c r="E97" s="146">
        <v>1</v>
      </c>
      <c r="F97" s="146" t="s">
        <v>207</v>
      </c>
      <c r="G97" s="101">
        <v>37882</v>
      </c>
      <c r="H97" s="114">
        <v>37886</v>
      </c>
      <c r="I97" s="33"/>
      <c r="J97" s="27"/>
      <c r="K97" s="37"/>
      <c r="L97" s="33">
        <v>1</v>
      </c>
      <c r="M97" s="38" t="s">
        <v>269</v>
      </c>
      <c r="N97" s="37"/>
      <c r="O97" s="20">
        <f t="shared" ref="O97:O162" si="93">IF(DAY(G97)&lt;=10,1,IF(DAY(G97)&gt;20,3,2))</f>
        <v>2</v>
      </c>
      <c r="P97" s="20">
        <f t="shared" ref="P97:P162" si="94">MONTH(G97)</f>
        <v>9</v>
      </c>
      <c r="Q97" s="20">
        <f t="shared" ref="Q97:Q162" si="95">YEAR(G97)</f>
        <v>2003</v>
      </c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>
        <f t="shared" si="90"/>
        <v>1</v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63" t="s">
        <v>219</v>
      </c>
      <c r="B98" s="157" t="s">
        <v>72</v>
      </c>
      <c r="C98" s="157" t="s">
        <v>50</v>
      </c>
      <c r="D98" s="132"/>
      <c r="E98" s="157">
        <v>1</v>
      </c>
      <c r="F98" s="157" t="s">
        <v>207</v>
      </c>
      <c r="G98" s="102">
        <v>37884</v>
      </c>
      <c r="H98" s="111"/>
      <c r="I98" s="70"/>
      <c r="J98" s="71"/>
      <c r="K98" s="72"/>
      <c r="L98" s="70">
        <v>1</v>
      </c>
      <c r="M98" s="73" t="s">
        <v>269</v>
      </c>
      <c r="N98" s="72"/>
      <c r="O98" s="74">
        <f t="shared" si="93"/>
        <v>2</v>
      </c>
      <c r="P98" s="74">
        <f t="shared" si="94"/>
        <v>9</v>
      </c>
      <c r="Q98" s="74">
        <f t="shared" si="95"/>
        <v>2003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DC98" s="23" t="str">
        <f t="shared" ref="DC98:DC131" si="96">IF(Q98=1977,IF($E98=0,"",$E98),"")</f>
        <v/>
      </c>
      <c r="DD98" s="23" t="str">
        <f t="shared" ref="DD98:DD131" si="97">IF(Q98=1978,IF($E98=0,"",$E98),"")</f>
        <v/>
      </c>
      <c r="DE98" s="23" t="str">
        <f t="shared" ref="DE98:DE131" si="98">IF(Q98=1979,IF($E98=0,"",$E98),"")</f>
        <v/>
      </c>
      <c r="DF98" s="23" t="str">
        <f t="shared" ref="DF98:DF131" si="99">IF(Q98=1980,IF($E98=0,"",$E98),"")</f>
        <v/>
      </c>
      <c r="DG98" s="23" t="str">
        <f t="shared" ref="DG98:DG131" si="100">IF(Q98=1981,IF($E98=0,"",$E98),"")</f>
        <v/>
      </c>
      <c r="DH98" s="23" t="str">
        <f t="shared" ref="DH98:DH131" si="101">IF(Q98=1982,IF($E98=0,"",$E98),"")</f>
        <v/>
      </c>
      <c r="DI98" s="23" t="str">
        <f t="shared" ref="DI98:DI131" si="102">IF(Q98=1983,IF($E98=0,"",$E98),"")</f>
        <v/>
      </c>
      <c r="DJ98" s="23" t="str">
        <f t="shared" ref="DJ98:DJ131" si="103">IF(Q98=1984,IF($E98=0,"",$E98),"")</f>
        <v/>
      </c>
      <c r="DK98" s="23" t="str">
        <f t="shared" ref="DK98:DK131" si="104">IF(Q98=1985,IF($E98=0,"",$E98),"")</f>
        <v/>
      </c>
      <c r="DL98" s="23" t="str">
        <f t="shared" ref="DL98:DL131" si="105">IF(Q98=1986,IF($E98=0,"",$E98),"")</f>
        <v/>
      </c>
      <c r="DM98" s="23" t="str">
        <f t="shared" ref="DM98:DM131" si="106">IF(Q98=1987,IF($E98=0,"",$E98),"")</f>
        <v/>
      </c>
      <c r="DN98" s="23" t="str">
        <f t="shared" ref="DN98:DN131" si="107">IF(Q98=1988,IF($E98=0,"",$E98),"")</f>
        <v/>
      </c>
      <c r="DO98" s="23" t="str">
        <f t="shared" ref="DO98:DO131" si="108">IF(Q98=1989,IF($E98=0,"",$E98),"")</f>
        <v/>
      </c>
      <c r="DP98" s="23" t="str">
        <f t="shared" ref="DP98:DP131" si="109">IF(Q98=1990,IF($E98=0,"",$E98),"")</f>
        <v/>
      </c>
      <c r="DQ98" s="23" t="str">
        <f t="shared" ref="DQ98:DQ131" si="110">IF(Q98=1991,IF($E98=0,"",$E98),"")</f>
        <v/>
      </c>
      <c r="DR98" s="23" t="str">
        <f t="shared" ref="DR98:DR131" si="111">IF(Q98=1992,IF($E98=0,"",$E98),"")</f>
        <v/>
      </c>
      <c r="DS98" s="23" t="str">
        <f t="shared" ref="DS98:DS131" si="112">IF(Q98=1993,IF($E98=0,"",$E98),"")</f>
        <v/>
      </c>
      <c r="DT98" s="23" t="str">
        <f t="shared" ref="DT98:DT131" si="113">IF(Q98=1994,IF($E98=0,"",$E98),"")</f>
        <v/>
      </c>
      <c r="DU98" s="23" t="str">
        <f t="shared" ref="DU98:DU131" si="114">IF(Q98=1995,IF($E98=0,"",$E98),"")</f>
        <v/>
      </c>
      <c r="DV98" s="23" t="str">
        <f t="shared" ref="DV98:DV131" si="115">IF(Q98=1996,IF($E98=0,"",$E98),"")</f>
        <v/>
      </c>
      <c r="DW98" s="23" t="str">
        <f t="shared" ref="DW98:DW131" si="116">IF(Q98=1997,IF($E98=0,"",$E98),"")</f>
        <v/>
      </c>
      <c r="DX98" s="23" t="str">
        <f t="shared" ref="DX98:DX131" si="117">IF(Q98=1998,IF($E98=0,"",$E98),"")</f>
        <v/>
      </c>
      <c r="DY98" s="23" t="str">
        <f t="shared" ref="DY98:DY131" si="118">IF(Q98=1999,IF($E98=0,"",$E98),"")</f>
        <v/>
      </c>
      <c r="DZ98" s="23" t="str">
        <f t="shared" ref="DZ98:DZ131" si="119">IF(Q98=2000,IF($E98=0,"",$E98),"")</f>
        <v/>
      </c>
      <c r="EA98" s="23" t="str">
        <f t="shared" ref="EA98:EA131" si="120">IF(Q98=2001,IF($E98=0,"",$E98),"")</f>
        <v/>
      </c>
      <c r="EB98" s="23" t="str">
        <f t="shared" ref="EB98:EB131" si="121">IF(Q98=2002,IF($E98=0,"",$E98),"")</f>
        <v/>
      </c>
      <c r="EC98" s="23">
        <f t="shared" ref="EC98:EC131" si="122">IF(Q98=2003,IF($E98=0,"",$E98),"")</f>
        <v>1</v>
      </c>
      <c r="ED98" s="23" t="str">
        <f t="shared" ref="ED98:ED131" si="123">IF(Q98=2004,IF($E98=0,"",$E98),"")</f>
        <v/>
      </c>
      <c r="EE98" s="23" t="str">
        <f t="shared" ref="EE98:EE131" si="124">IF(Q98=2005,IF($E98=0,"",$E98),"")</f>
        <v/>
      </c>
    </row>
    <row r="99" spans="1:135" ht="11.25" customHeight="1">
      <c r="A99" s="54" t="s">
        <v>219</v>
      </c>
      <c r="B99" s="146" t="s">
        <v>79</v>
      </c>
      <c r="C99" s="146" t="s">
        <v>230</v>
      </c>
      <c r="D99" s="161" t="s">
        <v>231</v>
      </c>
      <c r="E99" s="146">
        <v>1</v>
      </c>
      <c r="F99" s="146" t="s">
        <v>207</v>
      </c>
      <c r="G99" s="101">
        <v>37890</v>
      </c>
      <c r="H99" s="114">
        <v>37894</v>
      </c>
      <c r="I99" s="33"/>
      <c r="J99" s="27"/>
      <c r="K99" s="37"/>
      <c r="L99" s="33">
        <v>1</v>
      </c>
      <c r="M99" s="38" t="s">
        <v>264</v>
      </c>
      <c r="N99" s="37"/>
      <c r="O99" s="20">
        <f t="shared" si="93"/>
        <v>3</v>
      </c>
      <c r="P99" s="20">
        <f t="shared" si="94"/>
        <v>9</v>
      </c>
      <c r="Q99" s="20">
        <f t="shared" si="95"/>
        <v>2003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DC99" s="23" t="str">
        <f t="shared" si="96"/>
        <v/>
      </c>
      <c r="DD99" s="23" t="str">
        <f t="shared" si="97"/>
        <v/>
      </c>
      <c r="DE99" s="23" t="str">
        <f t="shared" si="98"/>
        <v/>
      </c>
      <c r="DF99" s="23" t="str">
        <f t="shared" si="99"/>
        <v/>
      </c>
      <c r="DG99" s="23" t="str">
        <f t="shared" si="100"/>
        <v/>
      </c>
      <c r="DH99" s="23" t="str">
        <f t="shared" si="101"/>
        <v/>
      </c>
      <c r="DI99" s="23" t="str">
        <f t="shared" si="102"/>
        <v/>
      </c>
      <c r="DJ99" s="23" t="str">
        <f t="shared" si="103"/>
        <v/>
      </c>
      <c r="DK99" s="23" t="str">
        <f t="shared" si="104"/>
        <v/>
      </c>
      <c r="DL99" s="23" t="str">
        <f t="shared" si="105"/>
        <v/>
      </c>
      <c r="DM99" s="23" t="str">
        <f t="shared" si="106"/>
        <v/>
      </c>
      <c r="DN99" s="23" t="str">
        <f t="shared" si="107"/>
        <v/>
      </c>
      <c r="DO99" s="23" t="str">
        <f t="shared" si="108"/>
        <v/>
      </c>
      <c r="DP99" s="23" t="str">
        <f t="shared" si="109"/>
        <v/>
      </c>
      <c r="DQ99" s="23" t="str">
        <f t="shared" si="110"/>
        <v/>
      </c>
      <c r="DR99" s="23" t="str">
        <f t="shared" si="111"/>
        <v/>
      </c>
      <c r="DS99" s="23" t="str">
        <f t="shared" si="112"/>
        <v/>
      </c>
      <c r="DT99" s="23" t="str">
        <f t="shared" si="113"/>
        <v/>
      </c>
      <c r="DU99" s="23" t="str">
        <f t="shared" si="114"/>
        <v/>
      </c>
      <c r="DV99" s="23" t="str">
        <f t="shared" si="115"/>
        <v/>
      </c>
      <c r="DW99" s="23" t="str">
        <f t="shared" si="116"/>
        <v/>
      </c>
      <c r="DX99" s="23" t="str">
        <f t="shared" si="117"/>
        <v/>
      </c>
      <c r="DY99" s="23" t="str">
        <f t="shared" si="118"/>
        <v/>
      </c>
      <c r="DZ99" s="23" t="str">
        <f t="shared" si="119"/>
        <v/>
      </c>
      <c r="EA99" s="23" t="str">
        <f t="shared" si="120"/>
        <v/>
      </c>
      <c r="EB99" s="23" t="str">
        <f t="shared" si="121"/>
        <v/>
      </c>
      <c r="EC99" s="23">
        <f t="shared" si="122"/>
        <v>1</v>
      </c>
      <c r="ED99" s="23" t="str">
        <f t="shared" si="123"/>
        <v/>
      </c>
      <c r="EE99" s="23" t="str">
        <f t="shared" si="124"/>
        <v/>
      </c>
    </row>
    <row r="100" spans="1:135" ht="11.25" customHeight="1">
      <c r="A100" s="63" t="s">
        <v>219</v>
      </c>
      <c r="B100" s="157" t="s">
        <v>78</v>
      </c>
      <c r="C100" s="157" t="s">
        <v>365</v>
      </c>
      <c r="D100" s="132" t="s">
        <v>146</v>
      </c>
      <c r="E100" s="157">
        <v>1</v>
      </c>
      <c r="F100" s="157" t="s">
        <v>207</v>
      </c>
      <c r="G100" s="103">
        <v>37892</v>
      </c>
      <c r="H100" s="111">
        <v>37905</v>
      </c>
      <c r="I100" s="70"/>
      <c r="J100" s="71"/>
      <c r="K100" s="72"/>
      <c r="L100" s="70">
        <v>1</v>
      </c>
      <c r="M100" s="73" t="s">
        <v>269</v>
      </c>
      <c r="N100" s="72"/>
      <c r="O100" s="74">
        <f t="shared" si="93"/>
        <v>3</v>
      </c>
      <c r="P100" s="74">
        <f t="shared" si="94"/>
        <v>9</v>
      </c>
      <c r="Q100" s="74">
        <f t="shared" si="95"/>
        <v>2003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DC100" s="23" t="str">
        <f t="shared" si="96"/>
        <v/>
      </c>
      <c r="DD100" s="23" t="str">
        <f t="shared" si="97"/>
        <v/>
      </c>
      <c r="DE100" s="23" t="str">
        <f t="shared" si="98"/>
        <v/>
      </c>
      <c r="DF100" s="23" t="str">
        <f t="shared" si="99"/>
        <v/>
      </c>
      <c r="DG100" s="23" t="str">
        <f t="shared" si="100"/>
        <v/>
      </c>
      <c r="DH100" s="23" t="str">
        <f t="shared" si="101"/>
        <v/>
      </c>
      <c r="DI100" s="23" t="str">
        <f t="shared" si="102"/>
        <v/>
      </c>
      <c r="DJ100" s="23" t="str">
        <f t="shared" si="103"/>
        <v/>
      </c>
      <c r="DK100" s="23" t="str">
        <f t="shared" si="104"/>
        <v/>
      </c>
      <c r="DL100" s="23" t="str">
        <f t="shared" si="105"/>
        <v/>
      </c>
      <c r="DM100" s="23" t="str">
        <f t="shared" si="106"/>
        <v/>
      </c>
      <c r="DN100" s="23" t="str">
        <f t="shared" si="107"/>
        <v/>
      </c>
      <c r="DO100" s="23" t="str">
        <f t="shared" si="108"/>
        <v/>
      </c>
      <c r="DP100" s="23" t="str">
        <f t="shared" si="109"/>
        <v/>
      </c>
      <c r="DQ100" s="23" t="str">
        <f t="shared" si="110"/>
        <v/>
      </c>
      <c r="DR100" s="23" t="str">
        <f t="shared" si="111"/>
        <v/>
      </c>
      <c r="DS100" s="23" t="str">
        <f t="shared" si="112"/>
        <v/>
      </c>
      <c r="DT100" s="23" t="str">
        <f t="shared" si="113"/>
        <v/>
      </c>
      <c r="DU100" s="23" t="str">
        <f t="shared" si="114"/>
        <v/>
      </c>
      <c r="DV100" s="23" t="str">
        <f t="shared" si="115"/>
        <v/>
      </c>
      <c r="DW100" s="23" t="str">
        <f t="shared" si="116"/>
        <v/>
      </c>
      <c r="DX100" s="23" t="str">
        <f t="shared" si="117"/>
        <v/>
      </c>
      <c r="DY100" s="23" t="str">
        <f t="shared" si="118"/>
        <v/>
      </c>
      <c r="DZ100" s="23" t="str">
        <f t="shared" si="119"/>
        <v/>
      </c>
      <c r="EA100" s="23" t="str">
        <f t="shared" si="120"/>
        <v/>
      </c>
      <c r="EB100" s="23" t="str">
        <f t="shared" si="121"/>
        <v/>
      </c>
      <c r="EC100" s="23">
        <f t="shared" si="122"/>
        <v>1</v>
      </c>
      <c r="ED100" s="23" t="str">
        <f t="shared" si="123"/>
        <v/>
      </c>
      <c r="EE100" s="23" t="str">
        <f t="shared" si="124"/>
        <v/>
      </c>
    </row>
    <row r="101" spans="1:135" ht="11.25" customHeight="1">
      <c r="A101" s="54" t="s">
        <v>219</v>
      </c>
      <c r="B101" s="59" t="s">
        <v>72</v>
      </c>
      <c r="C101" s="59" t="s">
        <v>50</v>
      </c>
      <c r="D101" s="56"/>
      <c r="E101" s="58">
        <v>1</v>
      </c>
      <c r="F101" s="59" t="s">
        <v>207</v>
      </c>
      <c r="G101" s="101">
        <v>37893</v>
      </c>
      <c r="H101" s="114">
        <v>37894</v>
      </c>
      <c r="I101" s="33"/>
      <c r="J101" s="27"/>
      <c r="K101" s="37"/>
      <c r="L101" s="33">
        <v>1</v>
      </c>
      <c r="M101" s="38" t="s">
        <v>269</v>
      </c>
      <c r="N101" s="37"/>
      <c r="O101" s="20">
        <f t="shared" si="93"/>
        <v>3</v>
      </c>
      <c r="P101" s="20">
        <f t="shared" si="94"/>
        <v>9</v>
      </c>
      <c r="Q101" s="20">
        <f t="shared" si="95"/>
        <v>2003</v>
      </c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DC101" s="23" t="str">
        <f t="shared" si="96"/>
        <v/>
      </c>
      <c r="DD101" s="23" t="str">
        <f t="shared" si="97"/>
        <v/>
      </c>
      <c r="DE101" s="23" t="str">
        <f t="shared" si="98"/>
        <v/>
      </c>
      <c r="DF101" s="23" t="str">
        <f t="shared" si="99"/>
        <v/>
      </c>
      <c r="DG101" s="23" t="str">
        <f t="shared" si="100"/>
        <v/>
      </c>
      <c r="DH101" s="23" t="str">
        <f t="shared" si="101"/>
        <v/>
      </c>
      <c r="DI101" s="23" t="str">
        <f t="shared" si="102"/>
        <v/>
      </c>
      <c r="DJ101" s="23" t="str">
        <f t="shared" si="103"/>
        <v/>
      </c>
      <c r="DK101" s="23" t="str">
        <f t="shared" si="104"/>
        <v/>
      </c>
      <c r="DL101" s="23" t="str">
        <f t="shared" si="105"/>
        <v/>
      </c>
      <c r="DM101" s="23" t="str">
        <f t="shared" si="106"/>
        <v/>
      </c>
      <c r="DN101" s="23" t="str">
        <f t="shared" si="107"/>
        <v/>
      </c>
      <c r="DO101" s="23" t="str">
        <f t="shared" si="108"/>
        <v/>
      </c>
      <c r="DP101" s="23" t="str">
        <f t="shared" si="109"/>
        <v/>
      </c>
      <c r="DQ101" s="23" t="str">
        <f t="shared" si="110"/>
        <v/>
      </c>
      <c r="DR101" s="23" t="str">
        <f t="shared" si="111"/>
        <v/>
      </c>
      <c r="DS101" s="23" t="str">
        <f t="shared" si="112"/>
        <v/>
      </c>
      <c r="DT101" s="23" t="str">
        <f t="shared" si="113"/>
        <v/>
      </c>
      <c r="DU101" s="23" t="str">
        <f t="shared" si="114"/>
        <v/>
      </c>
      <c r="DV101" s="23" t="str">
        <f t="shared" si="115"/>
        <v/>
      </c>
      <c r="DW101" s="23" t="str">
        <f t="shared" si="116"/>
        <v/>
      </c>
      <c r="DX101" s="23" t="str">
        <f t="shared" si="117"/>
        <v/>
      </c>
      <c r="DY101" s="23" t="str">
        <f t="shared" si="118"/>
        <v/>
      </c>
      <c r="DZ101" s="23" t="str">
        <f t="shared" si="119"/>
        <v/>
      </c>
      <c r="EA101" s="23" t="str">
        <f t="shared" si="120"/>
        <v/>
      </c>
      <c r="EB101" s="23" t="str">
        <f t="shared" si="121"/>
        <v/>
      </c>
      <c r="EC101" s="23">
        <f t="shared" si="122"/>
        <v>1</v>
      </c>
      <c r="ED101" s="23" t="str">
        <f t="shared" si="123"/>
        <v/>
      </c>
      <c r="EE101" s="23" t="str">
        <f t="shared" si="124"/>
        <v/>
      </c>
    </row>
    <row r="102" spans="1:135" ht="11.25" customHeight="1">
      <c r="A102" s="63" t="s">
        <v>219</v>
      </c>
      <c r="B102" s="60" t="s">
        <v>81</v>
      </c>
      <c r="C102" s="60" t="s">
        <v>150</v>
      </c>
      <c r="D102" s="52"/>
      <c r="E102" s="61">
        <v>1</v>
      </c>
      <c r="F102" s="60" t="s">
        <v>207</v>
      </c>
      <c r="G102" s="102">
        <v>37898</v>
      </c>
      <c r="H102" s="111">
        <v>37905</v>
      </c>
      <c r="I102" s="70"/>
      <c r="J102" s="71"/>
      <c r="K102" s="72"/>
      <c r="L102" s="70">
        <v>1</v>
      </c>
      <c r="M102" s="73" t="s">
        <v>269</v>
      </c>
      <c r="N102" s="72"/>
      <c r="O102" s="74">
        <f t="shared" si="93"/>
        <v>1</v>
      </c>
      <c r="P102" s="74">
        <f t="shared" si="94"/>
        <v>10</v>
      </c>
      <c r="Q102" s="74">
        <f t="shared" si="95"/>
        <v>2003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DC102" s="23" t="str">
        <f t="shared" si="96"/>
        <v/>
      </c>
      <c r="DD102" s="23" t="str">
        <f t="shared" si="97"/>
        <v/>
      </c>
      <c r="DE102" s="23" t="str">
        <f t="shared" si="98"/>
        <v/>
      </c>
      <c r="DF102" s="23" t="str">
        <f t="shared" si="99"/>
        <v/>
      </c>
      <c r="DG102" s="23" t="str">
        <f t="shared" si="100"/>
        <v/>
      </c>
      <c r="DH102" s="23" t="str">
        <f t="shared" si="101"/>
        <v/>
      </c>
      <c r="DI102" s="23" t="str">
        <f t="shared" si="102"/>
        <v/>
      </c>
      <c r="DJ102" s="23" t="str">
        <f t="shared" si="103"/>
        <v/>
      </c>
      <c r="DK102" s="23" t="str">
        <f t="shared" si="104"/>
        <v/>
      </c>
      <c r="DL102" s="23" t="str">
        <f t="shared" si="105"/>
        <v/>
      </c>
      <c r="DM102" s="23" t="str">
        <f t="shared" si="106"/>
        <v/>
      </c>
      <c r="DN102" s="23" t="str">
        <f t="shared" si="107"/>
        <v/>
      </c>
      <c r="DO102" s="23" t="str">
        <f t="shared" si="108"/>
        <v/>
      </c>
      <c r="DP102" s="23" t="str">
        <f t="shared" si="109"/>
        <v/>
      </c>
      <c r="DQ102" s="23" t="str">
        <f t="shared" si="110"/>
        <v/>
      </c>
      <c r="DR102" s="23" t="str">
        <f t="shared" si="111"/>
        <v/>
      </c>
      <c r="DS102" s="23" t="str">
        <f t="shared" si="112"/>
        <v/>
      </c>
      <c r="DT102" s="23" t="str">
        <f t="shared" si="113"/>
        <v/>
      </c>
      <c r="DU102" s="23" t="str">
        <f t="shared" si="114"/>
        <v/>
      </c>
      <c r="DV102" s="23" t="str">
        <f t="shared" si="115"/>
        <v/>
      </c>
      <c r="DW102" s="23" t="str">
        <f t="shared" si="116"/>
        <v/>
      </c>
      <c r="DX102" s="23" t="str">
        <f t="shared" si="117"/>
        <v/>
      </c>
      <c r="DY102" s="23" t="str">
        <f t="shared" si="118"/>
        <v/>
      </c>
      <c r="DZ102" s="23" t="str">
        <f t="shared" si="119"/>
        <v/>
      </c>
      <c r="EA102" s="23" t="str">
        <f t="shared" si="120"/>
        <v/>
      </c>
      <c r="EB102" s="23" t="str">
        <f t="shared" si="121"/>
        <v/>
      </c>
      <c r="EC102" s="23">
        <f t="shared" si="122"/>
        <v>1</v>
      </c>
      <c r="ED102" s="23" t="str">
        <f t="shared" si="123"/>
        <v/>
      </c>
      <c r="EE102" s="23" t="str">
        <f t="shared" si="124"/>
        <v/>
      </c>
    </row>
    <row r="103" spans="1:135" ht="11.25" customHeight="1">
      <c r="A103" s="54" t="s">
        <v>219</v>
      </c>
      <c r="B103" s="58" t="s">
        <v>81</v>
      </c>
      <c r="C103" s="58" t="s">
        <v>154</v>
      </c>
      <c r="D103" s="56" t="s">
        <v>156</v>
      </c>
      <c r="E103" s="58">
        <v>1</v>
      </c>
      <c r="F103" s="58" t="s">
        <v>222</v>
      </c>
      <c r="G103" s="97">
        <v>38229</v>
      </c>
      <c r="H103" s="114">
        <v>38236</v>
      </c>
      <c r="I103" s="33"/>
      <c r="J103" s="27"/>
      <c r="K103" s="37"/>
      <c r="L103" s="33">
        <v>1</v>
      </c>
      <c r="M103" s="38" t="s">
        <v>264</v>
      </c>
      <c r="N103" s="37"/>
      <c r="O103" s="20">
        <f t="shared" si="93"/>
        <v>3</v>
      </c>
      <c r="P103" s="20">
        <f t="shared" si="94"/>
        <v>8</v>
      </c>
      <c r="Q103" s="20">
        <f t="shared" si="95"/>
        <v>2004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DC103" s="23" t="str">
        <f t="shared" si="96"/>
        <v/>
      </c>
      <c r="DD103" s="23" t="str">
        <f t="shared" si="97"/>
        <v/>
      </c>
      <c r="DE103" s="23" t="str">
        <f t="shared" si="98"/>
        <v/>
      </c>
      <c r="DF103" s="23" t="str">
        <f t="shared" si="99"/>
        <v/>
      </c>
      <c r="DG103" s="23" t="str">
        <f t="shared" si="100"/>
        <v/>
      </c>
      <c r="DH103" s="23" t="str">
        <f t="shared" si="101"/>
        <v/>
      </c>
      <c r="DI103" s="23" t="str">
        <f t="shared" si="102"/>
        <v/>
      </c>
      <c r="DJ103" s="23" t="str">
        <f t="shared" si="103"/>
        <v/>
      </c>
      <c r="DK103" s="23" t="str">
        <f t="shared" si="104"/>
        <v/>
      </c>
      <c r="DL103" s="23" t="str">
        <f t="shared" si="105"/>
        <v/>
      </c>
      <c r="DM103" s="23" t="str">
        <f t="shared" si="106"/>
        <v/>
      </c>
      <c r="DN103" s="23" t="str">
        <f t="shared" si="107"/>
        <v/>
      </c>
      <c r="DO103" s="23" t="str">
        <f t="shared" si="108"/>
        <v/>
      </c>
      <c r="DP103" s="23" t="str">
        <f t="shared" si="109"/>
        <v/>
      </c>
      <c r="DQ103" s="23" t="str">
        <f t="shared" si="110"/>
        <v/>
      </c>
      <c r="DR103" s="23" t="str">
        <f t="shared" si="111"/>
        <v/>
      </c>
      <c r="DS103" s="23" t="str">
        <f t="shared" si="112"/>
        <v/>
      </c>
      <c r="DT103" s="23" t="str">
        <f t="shared" si="113"/>
        <v/>
      </c>
      <c r="DU103" s="23" t="str">
        <f t="shared" si="114"/>
        <v/>
      </c>
      <c r="DV103" s="23" t="str">
        <f t="shared" si="115"/>
        <v/>
      </c>
      <c r="DW103" s="23" t="str">
        <f t="shared" si="116"/>
        <v/>
      </c>
      <c r="DX103" s="23" t="str">
        <f t="shared" si="117"/>
        <v/>
      </c>
      <c r="DY103" s="23" t="str">
        <f t="shared" si="118"/>
        <v/>
      </c>
      <c r="DZ103" s="23" t="str">
        <f t="shared" si="119"/>
        <v/>
      </c>
      <c r="EA103" s="23" t="str">
        <f t="shared" si="120"/>
        <v/>
      </c>
      <c r="EB103" s="23" t="str">
        <f t="shared" si="121"/>
        <v/>
      </c>
      <c r="EC103" s="23" t="str">
        <f t="shared" si="122"/>
        <v/>
      </c>
      <c r="ED103" s="23">
        <f t="shared" si="123"/>
        <v>1</v>
      </c>
      <c r="EE103" s="23" t="str">
        <f t="shared" si="124"/>
        <v/>
      </c>
    </row>
    <row r="104" spans="1:135" ht="11.25" customHeight="1">
      <c r="A104" s="63" t="s">
        <v>219</v>
      </c>
      <c r="B104" s="61" t="s">
        <v>81</v>
      </c>
      <c r="C104" s="61" t="s">
        <v>155</v>
      </c>
      <c r="D104" s="52" t="s">
        <v>156</v>
      </c>
      <c r="E104" s="61">
        <v>1</v>
      </c>
      <c r="F104" s="61" t="s">
        <v>222</v>
      </c>
      <c r="G104" s="103">
        <v>38243</v>
      </c>
      <c r="H104" s="111"/>
      <c r="I104" s="70"/>
      <c r="J104" s="71"/>
      <c r="K104" s="72"/>
      <c r="L104" s="70">
        <v>1</v>
      </c>
      <c r="M104" s="73" t="s">
        <v>264</v>
      </c>
      <c r="N104" s="72"/>
      <c r="O104" s="74">
        <f t="shared" si="93"/>
        <v>2</v>
      </c>
      <c r="P104" s="74">
        <f t="shared" si="94"/>
        <v>9</v>
      </c>
      <c r="Q104" s="74">
        <f t="shared" si="95"/>
        <v>2004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DC104" s="23" t="str">
        <f t="shared" si="96"/>
        <v/>
      </c>
      <c r="DD104" s="23" t="str">
        <f t="shared" si="97"/>
        <v/>
      </c>
      <c r="DE104" s="23" t="str">
        <f t="shared" si="98"/>
        <v/>
      </c>
      <c r="DF104" s="23" t="str">
        <f t="shared" si="99"/>
        <v/>
      </c>
      <c r="DG104" s="23" t="str">
        <f t="shared" si="100"/>
        <v/>
      </c>
      <c r="DH104" s="23" t="str">
        <f t="shared" si="101"/>
        <v/>
      </c>
      <c r="DI104" s="23" t="str">
        <f t="shared" si="102"/>
        <v/>
      </c>
      <c r="DJ104" s="23" t="str">
        <f t="shared" si="103"/>
        <v/>
      </c>
      <c r="DK104" s="23" t="str">
        <f t="shared" si="104"/>
        <v/>
      </c>
      <c r="DL104" s="23" t="str">
        <f t="shared" si="105"/>
        <v/>
      </c>
      <c r="DM104" s="23" t="str">
        <f t="shared" si="106"/>
        <v/>
      </c>
      <c r="DN104" s="23" t="str">
        <f t="shared" si="107"/>
        <v/>
      </c>
      <c r="DO104" s="23" t="str">
        <f t="shared" si="108"/>
        <v/>
      </c>
      <c r="DP104" s="23" t="str">
        <f t="shared" si="109"/>
        <v/>
      </c>
      <c r="DQ104" s="23" t="str">
        <f t="shared" si="110"/>
        <v/>
      </c>
      <c r="DR104" s="23" t="str">
        <f t="shared" si="111"/>
        <v/>
      </c>
      <c r="DS104" s="23" t="str">
        <f t="shared" si="112"/>
        <v/>
      </c>
      <c r="DT104" s="23" t="str">
        <f t="shared" si="113"/>
        <v/>
      </c>
      <c r="DU104" s="23" t="str">
        <f t="shared" si="114"/>
        <v/>
      </c>
      <c r="DV104" s="23" t="str">
        <f t="shared" si="115"/>
        <v/>
      </c>
      <c r="DW104" s="23" t="str">
        <f t="shared" si="116"/>
        <v/>
      </c>
      <c r="DX104" s="23" t="str">
        <f t="shared" si="117"/>
        <v/>
      </c>
      <c r="DY104" s="23" t="str">
        <f t="shared" si="118"/>
        <v/>
      </c>
      <c r="DZ104" s="23" t="str">
        <f t="shared" si="119"/>
        <v/>
      </c>
      <c r="EA104" s="23" t="str">
        <f t="shared" si="120"/>
        <v/>
      </c>
      <c r="EB104" s="23" t="str">
        <f t="shared" si="121"/>
        <v/>
      </c>
      <c r="EC104" s="23" t="str">
        <f t="shared" si="122"/>
        <v/>
      </c>
      <c r="ED104" s="23">
        <f t="shared" si="123"/>
        <v>1</v>
      </c>
      <c r="EE104" s="23" t="str">
        <f t="shared" si="124"/>
        <v/>
      </c>
    </row>
    <row r="105" spans="1:135" ht="11.25" customHeight="1">
      <c r="A105" s="67" t="s">
        <v>219</v>
      </c>
      <c r="B105" s="82" t="s">
        <v>81</v>
      </c>
      <c r="C105" s="82" t="s">
        <v>138</v>
      </c>
      <c r="D105" s="87"/>
      <c r="E105" s="82">
        <v>1</v>
      </c>
      <c r="F105" s="82" t="s">
        <v>207</v>
      </c>
      <c r="G105" s="104">
        <v>38251</v>
      </c>
      <c r="H105" s="114">
        <v>38259</v>
      </c>
      <c r="I105" s="33"/>
      <c r="J105" s="27"/>
      <c r="K105" s="37"/>
      <c r="L105" s="33">
        <v>1</v>
      </c>
      <c r="M105" s="38" t="s">
        <v>264</v>
      </c>
      <c r="N105" s="37"/>
      <c r="O105" s="20">
        <f t="shared" si="93"/>
        <v>3</v>
      </c>
      <c r="P105" s="20">
        <f t="shared" si="94"/>
        <v>9</v>
      </c>
      <c r="Q105" s="20">
        <f t="shared" si="95"/>
        <v>2004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DC105" s="23" t="str">
        <f t="shared" si="96"/>
        <v/>
      </c>
      <c r="DD105" s="23" t="str">
        <f t="shared" si="97"/>
        <v/>
      </c>
      <c r="DE105" s="23" t="str">
        <f t="shared" si="98"/>
        <v/>
      </c>
      <c r="DF105" s="23" t="str">
        <f t="shared" si="99"/>
        <v/>
      </c>
      <c r="DG105" s="23" t="str">
        <f t="shared" si="100"/>
        <v/>
      </c>
      <c r="DH105" s="23" t="str">
        <f t="shared" si="101"/>
        <v/>
      </c>
      <c r="DI105" s="23" t="str">
        <f t="shared" si="102"/>
        <v/>
      </c>
      <c r="DJ105" s="23" t="str">
        <f t="shared" si="103"/>
        <v/>
      </c>
      <c r="DK105" s="23" t="str">
        <f t="shared" si="104"/>
        <v/>
      </c>
      <c r="DL105" s="23" t="str">
        <f t="shared" si="105"/>
        <v/>
      </c>
      <c r="DM105" s="23" t="str">
        <f t="shared" si="106"/>
        <v/>
      </c>
      <c r="DN105" s="23" t="str">
        <f t="shared" si="107"/>
        <v/>
      </c>
      <c r="DO105" s="23" t="str">
        <f t="shared" si="108"/>
        <v/>
      </c>
      <c r="DP105" s="23" t="str">
        <f t="shared" si="109"/>
        <v/>
      </c>
      <c r="DQ105" s="23" t="str">
        <f t="shared" si="110"/>
        <v/>
      </c>
      <c r="DR105" s="23" t="str">
        <f t="shared" si="111"/>
        <v/>
      </c>
      <c r="DS105" s="23" t="str">
        <f t="shared" si="112"/>
        <v/>
      </c>
      <c r="DT105" s="23" t="str">
        <f t="shared" si="113"/>
        <v/>
      </c>
      <c r="DU105" s="23" t="str">
        <f t="shared" si="114"/>
        <v/>
      </c>
      <c r="DV105" s="23" t="str">
        <f t="shared" si="115"/>
        <v/>
      </c>
      <c r="DW105" s="23" t="str">
        <f t="shared" si="116"/>
        <v/>
      </c>
      <c r="DX105" s="23" t="str">
        <f t="shared" si="117"/>
        <v/>
      </c>
      <c r="DY105" s="23" t="str">
        <f t="shared" si="118"/>
        <v/>
      </c>
      <c r="DZ105" s="23" t="str">
        <f t="shared" si="119"/>
        <v/>
      </c>
      <c r="EA105" s="23" t="str">
        <f t="shared" si="120"/>
        <v/>
      </c>
      <c r="EB105" s="23" t="str">
        <f t="shared" si="121"/>
        <v/>
      </c>
      <c r="EC105" s="23" t="str">
        <f t="shared" si="122"/>
        <v/>
      </c>
      <c r="ED105" s="23">
        <f t="shared" si="123"/>
        <v>1</v>
      </c>
      <c r="EE105" s="23" t="str">
        <f t="shared" si="124"/>
        <v/>
      </c>
    </row>
    <row r="106" spans="1:135" ht="11.25" customHeight="1">
      <c r="A106" s="63" t="s">
        <v>219</v>
      </c>
      <c r="B106" s="61" t="s">
        <v>81</v>
      </c>
      <c r="C106" s="157" t="s">
        <v>150</v>
      </c>
      <c r="D106" s="132"/>
      <c r="E106" s="157">
        <v>1</v>
      </c>
      <c r="F106" s="157" t="s">
        <v>207</v>
      </c>
      <c r="G106" s="162">
        <v>38267</v>
      </c>
      <c r="H106" s="135"/>
      <c r="I106" s="70"/>
      <c r="J106" s="71"/>
      <c r="K106" s="72"/>
      <c r="L106" s="70">
        <v>1</v>
      </c>
      <c r="M106" s="73" t="s">
        <v>264</v>
      </c>
      <c r="N106" s="72"/>
      <c r="O106" s="74">
        <f t="shared" si="93"/>
        <v>1</v>
      </c>
      <c r="P106" s="74">
        <f t="shared" si="94"/>
        <v>10</v>
      </c>
      <c r="Q106" s="74">
        <f t="shared" si="95"/>
        <v>2004</v>
      </c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DC106" s="23" t="str">
        <f t="shared" si="96"/>
        <v/>
      </c>
      <c r="DD106" s="23" t="str">
        <f t="shared" si="97"/>
        <v/>
      </c>
      <c r="DE106" s="23" t="str">
        <f t="shared" si="98"/>
        <v/>
      </c>
      <c r="DF106" s="23" t="str">
        <f t="shared" si="99"/>
        <v/>
      </c>
      <c r="DG106" s="23" t="str">
        <f t="shared" si="100"/>
        <v/>
      </c>
      <c r="DH106" s="23" t="str">
        <f t="shared" si="101"/>
        <v/>
      </c>
      <c r="DI106" s="23" t="str">
        <f t="shared" si="102"/>
        <v/>
      </c>
      <c r="DJ106" s="23" t="str">
        <f t="shared" si="103"/>
        <v/>
      </c>
      <c r="DK106" s="23" t="str">
        <f t="shared" si="104"/>
        <v/>
      </c>
      <c r="DL106" s="23" t="str">
        <f t="shared" si="105"/>
        <v/>
      </c>
      <c r="DM106" s="23" t="str">
        <f t="shared" si="106"/>
        <v/>
      </c>
      <c r="DN106" s="23" t="str">
        <f t="shared" si="107"/>
        <v/>
      </c>
      <c r="DO106" s="23" t="str">
        <f t="shared" si="108"/>
        <v/>
      </c>
      <c r="DP106" s="23" t="str">
        <f t="shared" si="109"/>
        <v/>
      </c>
      <c r="DQ106" s="23" t="str">
        <f t="shared" si="110"/>
        <v/>
      </c>
      <c r="DR106" s="23" t="str">
        <f t="shared" si="111"/>
        <v/>
      </c>
      <c r="DS106" s="23" t="str">
        <f t="shared" si="112"/>
        <v/>
      </c>
      <c r="DT106" s="23" t="str">
        <f t="shared" si="113"/>
        <v/>
      </c>
      <c r="DU106" s="23" t="str">
        <f t="shared" si="114"/>
        <v/>
      </c>
      <c r="DV106" s="23" t="str">
        <f t="shared" si="115"/>
        <v/>
      </c>
      <c r="DW106" s="23" t="str">
        <f t="shared" si="116"/>
        <v/>
      </c>
      <c r="DX106" s="23" t="str">
        <f t="shared" si="117"/>
        <v/>
      </c>
      <c r="DY106" s="23" t="str">
        <f t="shared" si="118"/>
        <v/>
      </c>
      <c r="DZ106" s="23" t="str">
        <f t="shared" si="119"/>
        <v/>
      </c>
      <c r="EA106" s="23" t="str">
        <f t="shared" si="120"/>
        <v/>
      </c>
      <c r="EB106" s="23" t="str">
        <f t="shared" si="121"/>
        <v/>
      </c>
      <c r="EC106" s="23" t="str">
        <f t="shared" si="122"/>
        <v/>
      </c>
      <c r="ED106" s="23">
        <f t="shared" si="123"/>
        <v>1</v>
      </c>
      <c r="EE106" s="23" t="str">
        <f t="shared" si="124"/>
        <v/>
      </c>
    </row>
    <row r="107" spans="1:135" ht="11.25" customHeight="1">
      <c r="A107" s="78" t="s">
        <v>219</v>
      </c>
      <c r="B107" s="83" t="s">
        <v>72</v>
      </c>
      <c r="C107" s="163" t="s">
        <v>359</v>
      </c>
      <c r="D107" s="164" t="s">
        <v>50</v>
      </c>
      <c r="E107" s="165">
        <v>1</v>
      </c>
      <c r="F107" s="165"/>
      <c r="G107" s="166">
        <v>38471</v>
      </c>
      <c r="H107" s="167">
        <v>38474</v>
      </c>
      <c r="I107" s="33"/>
      <c r="J107" s="27"/>
      <c r="K107" s="37"/>
      <c r="L107" s="33">
        <v>1</v>
      </c>
      <c r="M107" s="38" t="s">
        <v>271</v>
      </c>
      <c r="N107" s="37"/>
      <c r="O107" s="20">
        <f t="shared" si="93"/>
        <v>3</v>
      </c>
      <c r="P107" s="20">
        <f t="shared" si="94"/>
        <v>4</v>
      </c>
      <c r="Q107" s="20">
        <f t="shared" si="95"/>
        <v>2005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DC107" s="23" t="str">
        <f t="shared" si="96"/>
        <v/>
      </c>
      <c r="DD107" s="23" t="str">
        <f t="shared" si="97"/>
        <v/>
      </c>
      <c r="DE107" s="23" t="str">
        <f t="shared" si="98"/>
        <v/>
      </c>
      <c r="DF107" s="23" t="str">
        <f t="shared" si="99"/>
        <v/>
      </c>
      <c r="DG107" s="23" t="str">
        <f t="shared" si="100"/>
        <v/>
      </c>
      <c r="DH107" s="23" t="str">
        <f t="shared" si="101"/>
        <v/>
      </c>
      <c r="DI107" s="23" t="str">
        <f t="shared" si="102"/>
        <v/>
      </c>
      <c r="DJ107" s="23" t="str">
        <f t="shared" si="103"/>
        <v/>
      </c>
      <c r="DK107" s="23" t="str">
        <f t="shared" si="104"/>
        <v/>
      </c>
      <c r="DL107" s="23" t="str">
        <f t="shared" si="105"/>
        <v/>
      </c>
      <c r="DM107" s="23" t="str">
        <f t="shared" si="106"/>
        <v/>
      </c>
      <c r="DN107" s="23" t="str">
        <f t="shared" si="107"/>
        <v/>
      </c>
      <c r="DO107" s="23" t="str">
        <f t="shared" si="108"/>
        <v/>
      </c>
      <c r="DP107" s="23" t="str">
        <f t="shared" si="109"/>
        <v/>
      </c>
      <c r="DQ107" s="23" t="str">
        <f t="shared" si="110"/>
        <v/>
      </c>
      <c r="DR107" s="23" t="str">
        <f t="shared" si="111"/>
        <v/>
      </c>
      <c r="DS107" s="23" t="str">
        <f t="shared" si="112"/>
        <v/>
      </c>
      <c r="DT107" s="23" t="str">
        <f t="shared" si="113"/>
        <v/>
      </c>
      <c r="DU107" s="23" t="str">
        <f t="shared" si="114"/>
        <v/>
      </c>
      <c r="DV107" s="23" t="str">
        <f t="shared" si="115"/>
        <v/>
      </c>
      <c r="DW107" s="23" t="str">
        <f t="shared" si="116"/>
        <v/>
      </c>
      <c r="DX107" s="23" t="str">
        <f t="shared" si="117"/>
        <v/>
      </c>
      <c r="DY107" s="23" t="str">
        <f t="shared" si="118"/>
        <v/>
      </c>
      <c r="DZ107" s="23" t="str">
        <f t="shared" si="119"/>
        <v/>
      </c>
      <c r="EA107" s="23" t="str">
        <f t="shared" si="120"/>
        <v/>
      </c>
      <c r="EB107" s="23" t="str">
        <f t="shared" si="121"/>
        <v/>
      </c>
      <c r="EC107" s="23" t="str">
        <f t="shared" si="122"/>
        <v/>
      </c>
      <c r="ED107" s="23" t="str">
        <f t="shared" si="123"/>
        <v/>
      </c>
      <c r="EE107" s="23">
        <f t="shared" si="124"/>
        <v>1</v>
      </c>
    </row>
    <row r="108" spans="1:135" ht="11.25" customHeight="1">
      <c r="A108" s="63" t="s">
        <v>219</v>
      </c>
      <c r="B108" s="62" t="s">
        <v>72</v>
      </c>
      <c r="C108" s="168" t="s">
        <v>360</v>
      </c>
      <c r="D108" s="132" t="s">
        <v>50</v>
      </c>
      <c r="E108" s="169">
        <v>1</v>
      </c>
      <c r="F108" s="169"/>
      <c r="G108" s="170">
        <v>38963</v>
      </c>
      <c r="H108" s="135">
        <v>38972</v>
      </c>
      <c r="I108" s="70"/>
      <c r="J108" s="71"/>
      <c r="K108" s="72"/>
      <c r="L108" s="70">
        <v>1</v>
      </c>
      <c r="M108" s="73" t="s">
        <v>272</v>
      </c>
      <c r="N108" s="72"/>
      <c r="O108" s="74">
        <f t="shared" si="93"/>
        <v>1</v>
      </c>
      <c r="P108" s="74">
        <f t="shared" si="94"/>
        <v>9</v>
      </c>
      <c r="Q108" s="74">
        <f t="shared" si="95"/>
        <v>2006</v>
      </c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DC108" s="23" t="str">
        <f t="shared" si="96"/>
        <v/>
      </c>
      <c r="DD108" s="23" t="str">
        <f t="shared" si="97"/>
        <v/>
      </c>
      <c r="DE108" s="23" t="str">
        <f t="shared" si="98"/>
        <v/>
      </c>
      <c r="DF108" s="23" t="str">
        <f t="shared" si="99"/>
        <v/>
      </c>
      <c r="DG108" s="23" t="str">
        <f t="shared" si="100"/>
        <v/>
      </c>
      <c r="DH108" s="23" t="str">
        <f t="shared" si="101"/>
        <v/>
      </c>
      <c r="DI108" s="23" t="str">
        <f t="shared" si="102"/>
        <v/>
      </c>
      <c r="DJ108" s="23" t="str">
        <f t="shared" si="103"/>
        <v/>
      </c>
      <c r="DK108" s="23" t="str">
        <f t="shared" si="104"/>
        <v/>
      </c>
      <c r="DL108" s="23" t="str">
        <f t="shared" si="105"/>
        <v/>
      </c>
      <c r="DM108" s="23" t="str">
        <f t="shared" si="106"/>
        <v/>
      </c>
      <c r="DN108" s="23" t="str">
        <f t="shared" si="107"/>
        <v/>
      </c>
      <c r="DO108" s="23" t="str">
        <f t="shared" si="108"/>
        <v/>
      </c>
      <c r="DP108" s="23" t="str">
        <f t="shared" si="109"/>
        <v/>
      </c>
      <c r="DQ108" s="23" t="str">
        <f t="shared" si="110"/>
        <v/>
      </c>
      <c r="DR108" s="23" t="str">
        <f t="shared" si="111"/>
        <v/>
      </c>
      <c r="DS108" s="23" t="str">
        <f t="shared" si="112"/>
        <v/>
      </c>
      <c r="DT108" s="23" t="str">
        <f t="shared" si="113"/>
        <v/>
      </c>
      <c r="DU108" s="23" t="str">
        <f t="shared" si="114"/>
        <v/>
      </c>
      <c r="DV108" s="23" t="str">
        <f t="shared" si="115"/>
        <v/>
      </c>
      <c r="DW108" s="23" t="str">
        <f t="shared" si="116"/>
        <v/>
      </c>
      <c r="DX108" s="23" t="str">
        <f t="shared" si="117"/>
        <v/>
      </c>
      <c r="DY108" s="23" t="str">
        <f t="shared" si="118"/>
        <v/>
      </c>
      <c r="DZ108" s="23" t="str">
        <f t="shared" si="119"/>
        <v/>
      </c>
      <c r="EA108" s="23" t="str">
        <f t="shared" si="120"/>
        <v/>
      </c>
      <c r="EB108" s="23" t="str">
        <f t="shared" si="121"/>
        <v/>
      </c>
      <c r="EC108" s="23" t="str">
        <f t="shared" si="122"/>
        <v/>
      </c>
      <c r="ED108" s="23" t="str">
        <f t="shared" si="123"/>
        <v/>
      </c>
      <c r="EE108" s="23" t="str">
        <f t="shared" si="124"/>
        <v/>
      </c>
    </row>
    <row r="109" spans="1:135" ht="11.25" customHeight="1">
      <c r="A109" s="78" t="s">
        <v>219</v>
      </c>
      <c r="B109" s="83" t="s">
        <v>81</v>
      </c>
      <c r="C109" s="164" t="s">
        <v>137</v>
      </c>
      <c r="D109" s="171"/>
      <c r="E109" s="165">
        <v>1</v>
      </c>
      <c r="F109" s="165"/>
      <c r="G109" s="166">
        <v>38975</v>
      </c>
      <c r="H109" s="167">
        <v>38976</v>
      </c>
      <c r="I109" s="33"/>
      <c r="J109" s="27"/>
      <c r="K109" s="37"/>
      <c r="L109" s="33">
        <v>1</v>
      </c>
      <c r="M109" s="38" t="s">
        <v>272</v>
      </c>
      <c r="N109" s="37"/>
      <c r="O109" s="20">
        <f t="shared" si="93"/>
        <v>2</v>
      </c>
      <c r="P109" s="20">
        <f t="shared" si="94"/>
        <v>9</v>
      </c>
      <c r="Q109" s="20">
        <f t="shared" si="95"/>
        <v>2006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DC109" s="23" t="str">
        <f t="shared" si="96"/>
        <v/>
      </c>
      <c r="DD109" s="23" t="str">
        <f t="shared" si="97"/>
        <v/>
      </c>
      <c r="DE109" s="23" t="str">
        <f t="shared" si="98"/>
        <v/>
      </c>
      <c r="DF109" s="23" t="str">
        <f t="shared" si="99"/>
        <v/>
      </c>
      <c r="DG109" s="23" t="str">
        <f t="shared" si="100"/>
        <v/>
      </c>
      <c r="DH109" s="23" t="str">
        <f t="shared" si="101"/>
        <v/>
      </c>
      <c r="DI109" s="23" t="str">
        <f t="shared" si="102"/>
        <v/>
      </c>
      <c r="DJ109" s="23" t="str">
        <f t="shared" si="103"/>
        <v/>
      </c>
      <c r="DK109" s="23" t="str">
        <f t="shared" si="104"/>
        <v/>
      </c>
      <c r="DL109" s="23" t="str">
        <f t="shared" si="105"/>
        <v/>
      </c>
      <c r="DM109" s="23" t="str">
        <f t="shared" si="106"/>
        <v/>
      </c>
      <c r="DN109" s="23" t="str">
        <f t="shared" si="107"/>
        <v/>
      </c>
      <c r="DO109" s="23" t="str">
        <f t="shared" si="108"/>
        <v/>
      </c>
      <c r="DP109" s="23" t="str">
        <f t="shared" si="109"/>
        <v/>
      </c>
      <c r="DQ109" s="23" t="str">
        <f t="shared" si="110"/>
        <v/>
      </c>
      <c r="DR109" s="23" t="str">
        <f t="shared" si="111"/>
        <v/>
      </c>
      <c r="DS109" s="23" t="str">
        <f t="shared" si="112"/>
        <v/>
      </c>
      <c r="DT109" s="23" t="str">
        <f t="shared" si="113"/>
        <v/>
      </c>
      <c r="DU109" s="23" t="str">
        <f t="shared" si="114"/>
        <v/>
      </c>
      <c r="DV109" s="23" t="str">
        <f t="shared" si="115"/>
        <v/>
      </c>
      <c r="DW109" s="23" t="str">
        <f t="shared" si="116"/>
        <v/>
      </c>
      <c r="DX109" s="23" t="str">
        <f t="shared" si="117"/>
        <v/>
      </c>
      <c r="DY109" s="23" t="str">
        <f t="shared" si="118"/>
        <v/>
      </c>
      <c r="DZ109" s="23" t="str">
        <f t="shared" si="119"/>
        <v/>
      </c>
      <c r="EA109" s="23" t="str">
        <f t="shared" si="120"/>
        <v/>
      </c>
      <c r="EB109" s="23" t="str">
        <f t="shared" si="121"/>
        <v/>
      </c>
      <c r="EC109" s="23" t="str">
        <f t="shared" si="122"/>
        <v/>
      </c>
      <c r="ED109" s="23" t="str">
        <f t="shared" si="123"/>
        <v/>
      </c>
      <c r="EE109" s="23" t="str">
        <f t="shared" si="124"/>
        <v/>
      </c>
    </row>
    <row r="110" spans="1:135" ht="11.25" customHeight="1">
      <c r="A110" s="63" t="s">
        <v>219</v>
      </c>
      <c r="B110" s="62" t="s">
        <v>81</v>
      </c>
      <c r="C110" s="172" t="s">
        <v>151</v>
      </c>
      <c r="D110" s="132" t="s">
        <v>156</v>
      </c>
      <c r="E110" s="169">
        <v>1</v>
      </c>
      <c r="F110" s="169"/>
      <c r="G110" s="170">
        <v>38983</v>
      </c>
      <c r="H110" s="135"/>
      <c r="I110" s="70"/>
      <c r="J110" s="71"/>
      <c r="K110" s="72"/>
      <c r="L110" s="70">
        <v>1</v>
      </c>
      <c r="M110" s="73" t="s">
        <v>272</v>
      </c>
      <c r="N110" s="72"/>
      <c r="O110" s="74">
        <f t="shared" si="93"/>
        <v>3</v>
      </c>
      <c r="P110" s="74">
        <f t="shared" si="94"/>
        <v>9</v>
      </c>
      <c r="Q110" s="74">
        <f t="shared" si="95"/>
        <v>2006</v>
      </c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DC110" s="23" t="str">
        <f t="shared" si="96"/>
        <v/>
      </c>
      <c r="DD110" s="23" t="str">
        <f t="shared" si="97"/>
        <v/>
      </c>
      <c r="DE110" s="23" t="str">
        <f t="shared" si="98"/>
        <v/>
      </c>
      <c r="DF110" s="23" t="str">
        <f t="shared" si="99"/>
        <v/>
      </c>
      <c r="DG110" s="23" t="str">
        <f t="shared" si="100"/>
        <v/>
      </c>
      <c r="DH110" s="23" t="str">
        <f t="shared" si="101"/>
        <v/>
      </c>
      <c r="DI110" s="23" t="str">
        <f t="shared" si="102"/>
        <v/>
      </c>
      <c r="DJ110" s="23" t="str">
        <f t="shared" si="103"/>
        <v/>
      </c>
      <c r="DK110" s="23" t="str">
        <f t="shared" si="104"/>
        <v/>
      </c>
      <c r="DL110" s="23" t="str">
        <f t="shared" si="105"/>
        <v/>
      </c>
      <c r="DM110" s="23" t="str">
        <f t="shared" si="106"/>
        <v/>
      </c>
      <c r="DN110" s="23" t="str">
        <f t="shared" si="107"/>
        <v/>
      </c>
      <c r="DO110" s="23" t="str">
        <f t="shared" si="108"/>
        <v/>
      </c>
      <c r="DP110" s="23" t="str">
        <f t="shared" si="109"/>
        <v/>
      </c>
      <c r="DQ110" s="23" t="str">
        <f t="shared" si="110"/>
        <v/>
      </c>
      <c r="DR110" s="23" t="str">
        <f t="shared" si="111"/>
        <v/>
      </c>
      <c r="DS110" s="23" t="str">
        <f t="shared" si="112"/>
        <v/>
      </c>
      <c r="DT110" s="23" t="str">
        <f t="shared" si="113"/>
        <v/>
      </c>
      <c r="DU110" s="23" t="str">
        <f t="shared" si="114"/>
        <v/>
      </c>
      <c r="DV110" s="23" t="str">
        <f t="shared" si="115"/>
        <v/>
      </c>
      <c r="DW110" s="23" t="str">
        <f t="shared" si="116"/>
        <v/>
      </c>
      <c r="DX110" s="23" t="str">
        <f t="shared" si="117"/>
        <v/>
      </c>
      <c r="DY110" s="23" t="str">
        <f t="shared" si="118"/>
        <v/>
      </c>
      <c r="DZ110" s="23" t="str">
        <f t="shared" si="119"/>
        <v/>
      </c>
      <c r="EA110" s="23" t="str">
        <f t="shared" si="120"/>
        <v/>
      </c>
      <c r="EB110" s="23" t="str">
        <f t="shared" si="121"/>
        <v/>
      </c>
      <c r="EC110" s="23" t="str">
        <f t="shared" si="122"/>
        <v/>
      </c>
      <c r="ED110" s="23" t="str">
        <f t="shared" si="123"/>
        <v/>
      </c>
      <c r="EE110" s="23" t="str">
        <f t="shared" si="124"/>
        <v/>
      </c>
    </row>
    <row r="111" spans="1:135" ht="11.25" customHeight="1">
      <c r="A111" s="78" t="s">
        <v>219</v>
      </c>
      <c r="B111" s="83" t="s">
        <v>81</v>
      </c>
      <c r="C111" s="164" t="s">
        <v>137</v>
      </c>
      <c r="D111" s="171"/>
      <c r="E111" s="165">
        <v>1</v>
      </c>
      <c r="F111" s="165"/>
      <c r="G111" s="166">
        <v>38984</v>
      </c>
      <c r="H111" s="167"/>
      <c r="I111" s="33"/>
      <c r="J111" s="27"/>
      <c r="K111" s="37"/>
      <c r="L111" s="33">
        <v>1</v>
      </c>
      <c r="M111" s="38" t="s">
        <v>272</v>
      </c>
      <c r="N111" s="37"/>
      <c r="O111" s="20">
        <f t="shared" si="93"/>
        <v>3</v>
      </c>
      <c r="P111" s="20">
        <f t="shared" si="94"/>
        <v>9</v>
      </c>
      <c r="Q111" s="20">
        <f t="shared" si="95"/>
        <v>2006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DC111" s="23" t="str">
        <f t="shared" si="96"/>
        <v/>
      </c>
      <c r="DD111" s="23" t="str">
        <f t="shared" si="97"/>
        <v/>
      </c>
      <c r="DE111" s="23" t="str">
        <f t="shared" si="98"/>
        <v/>
      </c>
      <c r="DF111" s="23" t="str">
        <f t="shared" si="99"/>
        <v/>
      </c>
      <c r="DG111" s="23" t="str">
        <f t="shared" si="100"/>
        <v/>
      </c>
      <c r="DH111" s="23" t="str">
        <f t="shared" si="101"/>
        <v/>
      </c>
      <c r="DI111" s="23" t="str">
        <f t="shared" si="102"/>
        <v/>
      </c>
      <c r="DJ111" s="23" t="str">
        <f t="shared" si="103"/>
        <v/>
      </c>
      <c r="DK111" s="23" t="str">
        <f t="shared" si="104"/>
        <v/>
      </c>
      <c r="DL111" s="23" t="str">
        <f t="shared" si="105"/>
        <v/>
      </c>
      <c r="DM111" s="23" t="str">
        <f t="shared" si="106"/>
        <v/>
      </c>
      <c r="DN111" s="23" t="str">
        <f t="shared" si="107"/>
        <v/>
      </c>
      <c r="DO111" s="23" t="str">
        <f t="shared" si="108"/>
        <v/>
      </c>
      <c r="DP111" s="23" t="str">
        <f t="shared" si="109"/>
        <v/>
      </c>
      <c r="DQ111" s="23" t="str">
        <f t="shared" si="110"/>
        <v/>
      </c>
      <c r="DR111" s="23" t="str">
        <f t="shared" si="111"/>
        <v/>
      </c>
      <c r="DS111" s="23" t="str">
        <f t="shared" si="112"/>
        <v/>
      </c>
      <c r="DT111" s="23" t="str">
        <f t="shared" si="113"/>
        <v/>
      </c>
      <c r="DU111" s="23" t="str">
        <f t="shared" si="114"/>
        <v/>
      </c>
      <c r="DV111" s="23" t="str">
        <f t="shared" si="115"/>
        <v/>
      </c>
      <c r="DW111" s="23" t="str">
        <f t="shared" si="116"/>
        <v/>
      </c>
      <c r="DX111" s="23" t="str">
        <f t="shared" si="117"/>
        <v/>
      </c>
      <c r="DY111" s="23" t="str">
        <f t="shared" si="118"/>
        <v/>
      </c>
      <c r="DZ111" s="23" t="str">
        <f t="shared" si="119"/>
        <v/>
      </c>
      <c r="EA111" s="23" t="str">
        <f t="shared" si="120"/>
        <v/>
      </c>
      <c r="EB111" s="23" t="str">
        <f t="shared" si="121"/>
        <v/>
      </c>
      <c r="EC111" s="23" t="str">
        <f t="shared" si="122"/>
        <v/>
      </c>
      <c r="ED111" s="23" t="str">
        <f t="shared" si="123"/>
        <v/>
      </c>
      <c r="EE111" s="23" t="str">
        <f t="shared" si="124"/>
        <v/>
      </c>
    </row>
    <row r="112" spans="1:135" ht="11.25" customHeight="1">
      <c r="A112" s="78" t="s">
        <v>219</v>
      </c>
      <c r="B112" s="199" t="s">
        <v>78</v>
      </c>
      <c r="C112" s="164" t="s">
        <v>363</v>
      </c>
      <c r="D112" s="171" t="s">
        <v>156</v>
      </c>
      <c r="E112" s="165">
        <v>1</v>
      </c>
      <c r="F112" s="165" t="s">
        <v>228</v>
      </c>
      <c r="G112" s="166">
        <v>39248</v>
      </c>
      <c r="H112" s="167">
        <v>39249</v>
      </c>
      <c r="I112" s="33"/>
      <c r="J112" s="27"/>
      <c r="K112" s="37"/>
      <c r="L112" s="33">
        <v>0</v>
      </c>
      <c r="M112" s="200" t="s">
        <v>364</v>
      </c>
      <c r="N112" s="37"/>
      <c r="O112" s="20">
        <f t="shared" si="93"/>
        <v>2</v>
      </c>
      <c r="P112" s="20">
        <f t="shared" si="94"/>
        <v>6</v>
      </c>
      <c r="Q112" s="20">
        <f t="shared" si="95"/>
        <v>2007</v>
      </c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DC112" s="23" t="str">
        <f t="shared" si="96"/>
        <v/>
      </c>
      <c r="DD112" s="23" t="str">
        <f t="shared" si="97"/>
        <v/>
      </c>
      <c r="DE112" s="23" t="str">
        <f t="shared" si="98"/>
        <v/>
      </c>
      <c r="DF112" s="23" t="str">
        <f t="shared" si="99"/>
        <v/>
      </c>
      <c r="DG112" s="23" t="str">
        <f t="shared" si="100"/>
        <v/>
      </c>
      <c r="DH112" s="23" t="str">
        <f t="shared" si="101"/>
        <v/>
      </c>
      <c r="DI112" s="23" t="str">
        <f t="shared" si="102"/>
        <v/>
      </c>
      <c r="DJ112" s="23" t="str">
        <f t="shared" si="103"/>
        <v/>
      </c>
      <c r="DK112" s="23" t="str">
        <f t="shared" si="104"/>
        <v/>
      </c>
      <c r="DL112" s="23" t="str">
        <f t="shared" si="105"/>
        <v/>
      </c>
      <c r="DM112" s="23" t="str">
        <f t="shared" si="106"/>
        <v/>
      </c>
      <c r="DN112" s="23" t="str">
        <f t="shared" si="107"/>
        <v/>
      </c>
      <c r="DO112" s="23" t="str">
        <f t="shared" si="108"/>
        <v/>
      </c>
      <c r="DP112" s="23" t="str">
        <f t="shared" si="109"/>
        <v/>
      </c>
      <c r="DQ112" s="23" t="str">
        <f t="shared" si="110"/>
        <v/>
      </c>
      <c r="DR112" s="23" t="str">
        <f t="shared" si="111"/>
        <v/>
      </c>
      <c r="DS112" s="23" t="str">
        <f t="shared" si="112"/>
        <v/>
      </c>
      <c r="DT112" s="23" t="str">
        <f t="shared" si="113"/>
        <v/>
      </c>
      <c r="DU112" s="23" t="str">
        <f t="shared" si="114"/>
        <v/>
      </c>
      <c r="DV112" s="23" t="str">
        <f t="shared" si="115"/>
        <v/>
      </c>
      <c r="DW112" s="23" t="str">
        <f t="shared" si="116"/>
        <v/>
      </c>
      <c r="DX112" s="23" t="str">
        <f t="shared" si="117"/>
        <v/>
      </c>
      <c r="DY112" s="23" t="str">
        <f t="shared" si="118"/>
        <v/>
      </c>
      <c r="DZ112" s="23" t="str">
        <f t="shared" si="119"/>
        <v/>
      </c>
      <c r="EA112" s="23" t="str">
        <f t="shared" si="120"/>
        <v/>
      </c>
      <c r="EB112" s="23" t="str">
        <f t="shared" si="121"/>
        <v/>
      </c>
      <c r="EC112" s="23" t="str">
        <f t="shared" si="122"/>
        <v/>
      </c>
      <c r="ED112" s="23" t="str">
        <f t="shared" si="123"/>
        <v/>
      </c>
      <c r="EE112" s="23" t="str">
        <f t="shared" si="124"/>
        <v/>
      </c>
    </row>
    <row r="113" spans="1:135" ht="11.25" customHeight="1">
      <c r="A113" s="63" t="s">
        <v>219</v>
      </c>
      <c r="B113" s="62" t="s">
        <v>72</v>
      </c>
      <c r="C113" s="172" t="s">
        <v>243</v>
      </c>
      <c r="D113" s="132" t="s">
        <v>50</v>
      </c>
      <c r="E113" s="169">
        <v>1</v>
      </c>
      <c r="F113" s="173" t="s">
        <v>207</v>
      </c>
      <c r="G113" s="170">
        <v>39307</v>
      </c>
      <c r="H113" s="135">
        <v>39321</v>
      </c>
      <c r="I113" s="70"/>
      <c r="J113" s="71"/>
      <c r="K113" s="72"/>
      <c r="L113" s="70">
        <v>1</v>
      </c>
      <c r="M113" s="73" t="s">
        <v>257</v>
      </c>
      <c r="N113" s="72"/>
      <c r="O113" s="74">
        <f t="shared" si="93"/>
        <v>2</v>
      </c>
      <c r="P113" s="74">
        <f t="shared" si="94"/>
        <v>8</v>
      </c>
      <c r="Q113" s="74">
        <f t="shared" si="95"/>
        <v>2007</v>
      </c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DC113" s="23" t="str">
        <f t="shared" si="96"/>
        <v/>
      </c>
      <c r="DD113" s="23" t="str">
        <f t="shared" si="97"/>
        <v/>
      </c>
      <c r="DE113" s="23" t="str">
        <f t="shared" si="98"/>
        <v/>
      </c>
      <c r="DF113" s="23" t="str">
        <f t="shared" si="99"/>
        <v/>
      </c>
      <c r="DG113" s="23" t="str">
        <f t="shared" si="100"/>
        <v/>
      </c>
      <c r="DH113" s="23" t="str">
        <f t="shared" si="101"/>
        <v/>
      </c>
      <c r="DI113" s="23" t="str">
        <f t="shared" si="102"/>
        <v/>
      </c>
      <c r="DJ113" s="23" t="str">
        <f t="shared" si="103"/>
        <v/>
      </c>
      <c r="DK113" s="23" t="str">
        <f t="shared" si="104"/>
        <v/>
      </c>
      <c r="DL113" s="23" t="str">
        <f t="shared" si="105"/>
        <v/>
      </c>
      <c r="DM113" s="23" t="str">
        <f t="shared" si="106"/>
        <v/>
      </c>
      <c r="DN113" s="23" t="str">
        <f t="shared" si="107"/>
        <v/>
      </c>
      <c r="DO113" s="23" t="str">
        <f t="shared" si="108"/>
        <v/>
      </c>
      <c r="DP113" s="23" t="str">
        <f t="shared" si="109"/>
        <v/>
      </c>
      <c r="DQ113" s="23" t="str">
        <f t="shared" si="110"/>
        <v/>
      </c>
      <c r="DR113" s="23" t="str">
        <f t="shared" si="111"/>
        <v/>
      </c>
      <c r="DS113" s="23" t="str">
        <f t="shared" si="112"/>
        <v/>
      </c>
      <c r="DT113" s="23" t="str">
        <f t="shared" si="113"/>
        <v/>
      </c>
      <c r="DU113" s="23" t="str">
        <f t="shared" si="114"/>
        <v/>
      </c>
      <c r="DV113" s="23" t="str">
        <f t="shared" si="115"/>
        <v/>
      </c>
      <c r="DW113" s="23" t="str">
        <f t="shared" si="116"/>
        <v/>
      </c>
      <c r="DX113" s="23" t="str">
        <f t="shared" si="117"/>
        <v/>
      </c>
      <c r="DY113" s="23" t="str">
        <f t="shared" si="118"/>
        <v/>
      </c>
      <c r="DZ113" s="23" t="str">
        <f t="shared" si="119"/>
        <v/>
      </c>
      <c r="EA113" s="23" t="str">
        <f t="shared" si="120"/>
        <v/>
      </c>
      <c r="EB113" s="23" t="str">
        <f t="shared" si="121"/>
        <v/>
      </c>
      <c r="EC113" s="23" t="str">
        <f t="shared" si="122"/>
        <v/>
      </c>
      <c r="ED113" s="23" t="str">
        <f t="shared" si="123"/>
        <v/>
      </c>
      <c r="EE113" s="23" t="str">
        <f t="shared" si="124"/>
        <v/>
      </c>
    </row>
    <row r="114" spans="1:135" ht="11.25" customHeight="1">
      <c r="A114" s="78" t="s">
        <v>219</v>
      </c>
      <c r="B114" s="83" t="s">
        <v>72</v>
      </c>
      <c r="C114" s="164" t="s">
        <v>157</v>
      </c>
      <c r="D114" s="171" t="s">
        <v>50</v>
      </c>
      <c r="E114" s="165">
        <v>1</v>
      </c>
      <c r="F114" s="174" t="s">
        <v>207</v>
      </c>
      <c r="G114" s="166">
        <v>39318</v>
      </c>
      <c r="H114" s="167">
        <v>39336</v>
      </c>
      <c r="I114" s="33"/>
      <c r="J114" s="27"/>
      <c r="K114" s="37"/>
      <c r="L114" s="33">
        <v>1</v>
      </c>
      <c r="M114" s="38" t="s">
        <v>257</v>
      </c>
      <c r="N114" s="37"/>
      <c r="O114" s="20">
        <f t="shared" si="93"/>
        <v>3</v>
      </c>
      <c r="P114" s="20">
        <f t="shared" si="94"/>
        <v>8</v>
      </c>
      <c r="Q114" s="20">
        <f t="shared" si="95"/>
        <v>2007</v>
      </c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DC114" s="23" t="str">
        <f t="shared" si="96"/>
        <v/>
      </c>
      <c r="DD114" s="23" t="str">
        <f t="shared" si="97"/>
        <v/>
      </c>
      <c r="DE114" s="23" t="str">
        <f t="shared" si="98"/>
        <v/>
      </c>
      <c r="DF114" s="23" t="str">
        <f t="shared" si="99"/>
        <v/>
      </c>
      <c r="DG114" s="23" t="str">
        <f t="shared" si="100"/>
        <v/>
      </c>
      <c r="DH114" s="23" t="str">
        <f t="shared" si="101"/>
        <v/>
      </c>
      <c r="DI114" s="23" t="str">
        <f t="shared" si="102"/>
        <v/>
      </c>
      <c r="DJ114" s="23" t="str">
        <f t="shared" si="103"/>
        <v/>
      </c>
      <c r="DK114" s="23" t="str">
        <f t="shared" si="104"/>
        <v/>
      </c>
      <c r="DL114" s="23" t="str">
        <f t="shared" si="105"/>
        <v/>
      </c>
      <c r="DM114" s="23" t="str">
        <f t="shared" si="106"/>
        <v/>
      </c>
      <c r="DN114" s="23" t="str">
        <f t="shared" si="107"/>
        <v/>
      </c>
      <c r="DO114" s="23" t="str">
        <f t="shared" si="108"/>
        <v/>
      </c>
      <c r="DP114" s="23" t="str">
        <f t="shared" si="109"/>
        <v/>
      </c>
      <c r="DQ114" s="23" t="str">
        <f t="shared" si="110"/>
        <v/>
      </c>
      <c r="DR114" s="23" t="str">
        <f t="shared" si="111"/>
        <v/>
      </c>
      <c r="DS114" s="23" t="str">
        <f t="shared" si="112"/>
        <v/>
      </c>
      <c r="DT114" s="23" t="str">
        <f t="shared" si="113"/>
        <v/>
      </c>
      <c r="DU114" s="23" t="str">
        <f t="shared" si="114"/>
        <v/>
      </c>
      <c r="DV114" s="23" t="str">
        <f t="shared" si="115"/>
        <v/>
      </c>
      <c r="DW114" s="23" t="str">
        <f t="shared" si="116"/>
        <v/>
      </c>
      <c r="DX114" s="23" t="str">
        <f t="shared" si="117"/>
        <v/>
      </c>
      <c r="DY114" s="23" t="str">
        <f t="shared" si="118"/>
        <v/>
      </c>
      <c r="DZ114" s="23" t="str">
        <f t="shared" si="119"/>
        <v/>
      </c>
      <c r="EA114" s="23" t="str">
        <f t="shared" si="120"/>
        <v/>
      </c>
      <c r="EB114" s="23" t="str">
        <f t="shared" si="121"/>
        <v/>
      </c>
      <c r="EC114" s="23" t="str">
        <f t="shared" si="122"/>
        <v/>
      </c>
      <c r="ED114" s="23" t="str">
        <f t="shared" si="123"/>
        <v/>
      </c>
      <c r="EE114" s="23" t="str">
        <f t="shared" si="124"/>
        <v/>
      </c>
    </row>
    <row r="115" spans="1:135" ht="11.25" customHeight="1">
      <c r="A115" s="63" t="s">
        <v>219</v>
      </c>
      <c r="B115" s="62" t="s">
        <v>72</v>
      </c>
      <c r="C115" s="172" t="s">
        <v>158</v>
      </c>
      <c r="D115" s="132" t="s">
        <v>50</v>
      </c>
      <c r="E115" s="169">
        <v>1</v>
      </c>
      <c r="F115" s="173" t="s">
        <v>225</v>
      </c>
      <c r="G115" s="170">
        <v>39319</v>
      </c>
      <c r="H115" s="135">
        <v>39336</v>
      </c>
      <c r="I115" s="70"/>
      <c r="J115" s="71"/>
      <c r="K115" s="72"/>
      <c r="L115" s="70">
        <v>1</v>
      </c>
      <c r="M115" s="73" t="s">
        <v>257</v>
      </c>
      <c r="N115" s="72"/>
      <c r="O115" s="74">
        <f t="shared" si="93"/>
        <v>3</v>
      </c>
      <c r="P115" s="74">
        <f t="shared" si="94"/>
        <v>8</v>
      </c>
      <c r="Q115" s="74">
        <f t="shared" si="95"/>
        <v>2007</v>
      </c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DC115" s="23" t="str">
        <f t="shared" si="96"/>
        <v/>
      </c>
      <c r="DD115" s="23" t="str">
        <f t="shared" si="97"/>
        <v/>
      </c>
      <c r="DE115" s="23" t="str">
        <f t="shared" si="98"/>
        <v/>
      </c>
      <c r="DF115" s="23" t="str">
        <f t="shared" si="99"/>
        <v/>
      </c>
      <c r="DG115" s="23" t="str">
        <f t="shared" si="100"/>
        <v/>
      </c>
      <c r="DH115" s="23" t="str">
        <f t="shared" si="101"/>
        <v/>
      </c>
      <c r="DI115" s="23" t="str">
        <f t="shared" si="102"/>
        <v/>
      </c>
      <c r="DJ115" s="23" t="str">
        <f t="shared" si="103"/>
        <v/>
      </c>
      <c r="DK115" s="23" t="str">
        <f t="shared" si="104"/>
        <v/>
      </c>
      <c r="DL115" s="23" t="str">
        <f t="shared" si="105"/>
        <v/>
      </c>
      <c r="DM115" s="23" t="str">
        <f t="shared" si="106"/>
        <v/>
      </c>
      <c r="DN115" s="23" t="str">
        <f t="shared" si="107"/>
        <v/>
      </c>
      <c r="DO115" s="23" t="str">
        <f t="shared" si="108"/>
        <v/>
      </c>
      <c r="DP115" s="23" t="str">
        <f t="shared" si="109"/>
        <v/>
      </c>
      <c r="DQ115" s="23" t="str">
        <f t="shared" si="110"/>
        <v/>
      </c>
      <c r="DR115" s="23" t="str">
        <f t="shared" si="111"/>
        <v/>
      </c>
      <c r="DS115" s="23" t="str">
        <f t="shared" si="112"/>
        <v/>
      </c>
      <c r="DT115" s="23" t="str">
        <f t="shared" si="113"/>
        <v/>
      </c>
      <c r="DU115" s="23" t="str">
        <f t="shared" si="114"/>
        <v/>
      </c>
      <c r="DV115" s="23" t="str">
        <f t="shared" si="115"/>
        <v/>
      </c>
      <c r="DW115" s="23" t="str">
        <f t="shared" si="116"/>
        <v/>
      </c>
      <c r="DX115" s="23" t="str">
        <f t="shared" si="117"/>
        <v/>
      </c>
      <c r="DY115" s="23" t="str">
        <f t="shared" si="118"/>
        <v/>
      </c>
      <c r="DZ115" s="23" t="str">
        <f t="shared" si="119"/>
        <v/>
      </c>
      <c r="EA115" s="23" t="str">
        <f t="shared" si="120"/>
        <v/>
      </c>
      <c r="EB115" s="23" t="str">
        <f t="shared" si="121"/>
        <v/>
      </c>
      <c r="EC115" s="23" t="str">
        <f t="shared" si="122"/>
        <v/>
      </c>
      <c r="ED115" s="23" t="str">
        <f t="shared" si="123"/>
        <v/>
      </c>
      <c r="EE115" s="23" t="str">
        <f t="shared" si="124"/>
        <v/>
      </c>
    </row>
    <row r="116" spans="1:135" ht="11.25" customHeight="1">
      <c r="A116" s="79" t="s">
        <v>219</v>
      </c>
      <c r="B116" s="84" t="s">
        <v>81</v>
      </c>
      <c r="C116" s="91" t="s">
        <v>353</v>
      </c>
      <c r="D116" s="175" t="s">
        <v>150</v>
      </c>
      <c r="E116" s="176">
        <v>1</v>
      </c>
      <c r="F116" s="177" t="s">
        <v>207</v>
      </c>
      <c r="G116" s="178">
        <v>39337</v>
      </c>
      <c r="H116" s="179"/>
      <c r="I116" s="33"/>
      <c r="J116" s="27"/>
      <c r="K116" s="37"/>
      <c r="L116" s="33">
        <v>1</v>
      </c>
      <c r="M116" s="38" t="s">
        <v>258</v>
      </c>
      <c r="N116" s="37"/>
      <c r="O116" s="20">
        <f t="shared" si="93"/>
        <v>2</v>
      </c>
      <c r="P116" s="20">
        <f t="shared" si="94"/>
        <v>9</v>
      </c>
      <c r="Q116" s="20">
        <f t="shared" si="95"/>
        <v>2007</v>
      </c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DC116" s="23" t="str">
        <f t="shared" si="96"/>
        <v/>
      </c>
      <c r="DD116" s="23" t="str">
        <f t="shared" si="97"/>
        <v/>
      </c>
      <c r="DE116" s="23" t="str">
        <f t="shared" si="98"/>
        <v/>
      </c>
      <c r="DF116" s="23" t="str">
        <f t="shared" si="99"/>
        <v/>
      </c>
      <c r="DG116" s="23" t="str">
        <f t="shared" si="100"/>
        <v/>
      </c>
      <c r="DH116" s="23" t="str">
        <f t="shared" si="101"/>
        <v/>
      </c>
      <c r="DI116" s="23" t="str">
        <f t="shared" si="102"/>
        <v/>
      </c>
      <c r="DJ116" s="23" t="str">
        <f t="shared" si="103"/>
        <v/>
      </c>
      <c r="DK116" s="23" t="str">
        <f t="shared" si="104"/>
        <v/>
      </c>
      <c r="DL116" s="23" t="str">
        <f t="shared" si="105"/>
        <v/>
      </c>
      <c r="DM116" s="23" t="str">
        <f t="shared" si="106"/>
        <v/>
      </c>
      <c r="DN116" s="23" t="str">
        <f t="shared" si="107"/>
        <v/>
      </c>
      <c r="DO116" s="23" t="str">
        <f t="shared" si="108"/>
        <v/>
      </c>
      <c r="DP116" s="23" t="str">
        <f t="shared" si="109"/>
        <v/>
      </c>
      <c r="DQ116" s="23" t="str">
        <f t="shared" si="110"/>
        <v/>
      </c>
      <c r="DR116" s="23" t="str">
        <f t="shared" si="111"/>
        <v/>
      </c>
      <c r="DS116" s="23" t="str">
        <f t="shared" si="112"/>
        <v/>
      </c>
      <c r="DT116" s="23" t="str">
        <f t="shared" si="113"/>
        <v/>
      </c>
      <c r="DU116" s="23" t="str">
        <f t="shared" si="114"/>
        <v/>
      </c>
      <c r="DV116" s="23" t="str">
        <f t="shared" si="115"/>
        <v/>
      </c>
      <c r="DW116" s="23" t="str">
        <f t="shared" si="116"/>
        <v/>
      </c>
      <c r="DX116" s="23" t="str">
        <f t="shared" si="117"/>
        <v/>
      </c>
      <c r="DY116" s="23" t="str">
        <f t="shared" si="118"/>
        <v/>
      </c>
      <c r="DZ116" s="23" t="str">
        <f t="shared" si="119"/>
        <v/>
      </c>
      <c r="EA116" s="23" t="str">
        <f t="shared" si="120"/>
        <v/>
      </c>
      <c r="EB116" s="23" t="str">
        <f t="shared" si="121"/>
        <v/>
      </c>
      <c r="EC116" s="23" t="str">
        <f t="shared" si="122"/>
        <v/>
      </c>
      <c r="ED116" s="23" t="str">
        <f t="shared" si="123"/>
        <v/>
      </c>
      <c r="EE116" s="23" t="str">
        <f t="shared" si="124"/>
        <v/>
      </c>
    </row>
    <row r="117" spans="1:135" ht="11.25" customHeight="1">
      <c r="A117" s="63" t="s">
        <v>219</v>
      </c>
      <c r="B117" s="65" t="s">
        <v>81</v>
      </c>
      <c r="C117" s="180" t="s">
        <v>159</v>
      </c>
      <c r="D117" s="151" t="s">
        <v>156</v>
      </c>
      <c r="E117" s="181">
        <v>1</v>
      </c>
      <c r="F117" s="181"/>
      <c r="G117" s="182">
        <v>39350</v>
      </c>
      <c r="H117" s="183"/>
      <c r="I117" s="70"/>
      <c r="J117" s="71"/>
      <c r="K117" s="72"/>
      <c r="L117" s="70">
        <v>1</v>
      </c>
      <c r="M117" s="73" t="s">
        <v>257</v>
      </c>
      <c r="N117" s="72"/>
      <c r="O117" s="74">
        <f t="shared" si="93"/>
        <v>3</v>
      </c>
      <c r="P117" s="74">
        <f t="shared" si="94"/>
        <v>9</v>
      </c>
      <c r="Q117" s="74">
        <f t="shared" si="95"/>
        <v>2007</v>
      </c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DC117" s="23" t="str">
        <f t="shared" si="96"/>
        <v/>
      </c>
      <c r="DD117" s="23" t="str">
        <f t="shared" si="97"/>
        <v/>
      </c>
      <c r="DE117" s="23" t="str">
        <f t="shared" si="98"/>
        <v/>
      </c>
      <c r="DF117" s="23" t="str">
        <f t="shared" si="99"/>
        <v/>
      </c>
      <c r="DG117" s="23" t="str">
        <f t="shared" si="100"/>
        <v/>
      </c>
      <c r="DH117" s="23" t="str">
        <f t="shared" si="101"/>
        <v/>
      </c>
      <c r="DI117" s="23" t="str">
        <f t="shared" si="102"/>
        <v/>
      </c>
      <c r="DJ117" s="23" t="str">
        <f t="shared" si="103"/>
        <v/>
      </c>
      <c r="DK117" s="23" t="str">
        <f t="shared" si="104"/>
        <v/>
      </c>
      <c r="DL117" s="23" t="str">
        <f t="shared" si="105"/>
        <v/>
      </c>
      <c r="DM117" s="23" t="str">
        <f t="shared" si="106"/>
        <v/>
      </c>
      <c r="DN117" s="23" t="str">
        <f t="shared" si="107"/>
        <v/>
      </c>
      <c r="DO117" s="23" t="str">
        <f t="shared" si="108"/>
        <v/>
      </c>
      <c r="DP117" s="23" t="str">
        <f t="shared" si="109"/>
        <v/>
      </c>
      <c r="DQ117" s="23" t="str">
        <f t="shared" si="110"/>
        <v/>
      </c>
      <c r="DR117" s="23" t="str">
        <f t="shared" si="111"/>
        <v/>
      </c>
      <c r="DS117" s="23" t="str">
        <f t="shared" si="112"/>
        <v/>
      </c>
      <c r="DT117" s="23" t="str">
        <f t="shared" si="113"/>
        <v/>
      </c>
      <c r="DU117" s="23" t="str">
        <f t="shared" si="114"/>
        <v/>
      </c>
      <c r="DV117" s="23" t="str">
        <f t="shared" si="115"/>
        <v/>
      </c>
      <c r="DW117" s="23" t="str">
        <f t="shared" si="116"/>
        <v/>
      </c>
      <c r="DX117" s="23" t="str">
        <f t="shared" si="117"/>
        <v/>
      </c>
      <c r="DY117" s="23" t="str">
        <f t="shared" si="118"/>
        <v/>
      </c>
      <c r="DZ117" s="23" t="str">
        <f t="shared" si="119"/>
        <v/>
      </c>
      <c r="EA117" s="23" t="str">
        <f t="shared" si="120"/>
        <v/>
      </c>
      <c r="EB117" s="23" t="str">
        <f t="shared" si="121"/>
        <v/>
      </c>
      <c r="EC117" s="23" t="str">
        <f t="shared" si="122"/>
        <v/>
      </c>
      <c r="ED117" s="23" t="str">
        <f t="shared" si="123"/>
        <v/>
      </c>
      <c r="EE117" s="23" t="str">
        <f t="shared" si="124"/>
        <v/>
      </c>
    </row>
    <row r="118" spans="1:135" ht="11.25" customHeight="1">
      <c r="A118" s="79" t="s">
        <v>219</v>
      </c>
      <c r="B118" s="84" t="s">
        <v>72</v>
      </c>
      <c r="C118" s="175" t="s">
        <v>160</v>
      </c>
      <c r="D118" s="184" t="s">
        <v>50</v>
      </c>
      <c r="E118" s="176">
        <v>2</v>
      </c>
      <c r="F118" s="177" t="s">
        <v>207</v>
      </c>
      <c r="G118" s="178">
        <v>39352</v>
      </c>
      <c r="H118" s="179"/>
      <c r="I118" s="33"/>
      <c r="J118" s="27"/>
      <c r="K118" s="37"/>
      <c r="L118" s="33">
        <v>1</v>
      </c>
      <c r="M118" s="38" t="s">
        <v>257</v>
      </c>
      <c r="N118" s="37"/>
      <c r="O118" s="20">
        <f t="shared" si="93"/>
        <v>3</v>
      </c>
      <c r="P118" s="20">
        <f t="shared" si="94"/>
        <v>9</v>
      </c>
      <c r="Q118" s="20">
        <f t="shared" si="95"/>
        <v>2007</v>
      </c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DC118" s="23" t="str">
        <f t="shared" si="96"/>
        <v/>
      </c>
      <c r="DD118" s="23" t="str">
        <f t="shared" si="97"/>
        <v/>
      </c>
      <c r="DE118" s="23" t="str">
        <f t="shared" si="98"/>
        <v/>
      </c>
      <c r="DF118" s="23" t="str">
        <f t="shared" si="99"/>
        <v/>
      </c>
      <c r="DG118" s="23" t="str">
        <f t="shared" si="100"/>
        <v/>
      </c>
      <c r="DH118" s="23" t="str">
        <f t="shared" si="101"/>
        <v/>
      </c>
      <c r="DI118" s="23" t="str">
        <f t="shared" si="102"/>
        <v/>
      </c>
      <c r="DJ118" s="23" t="str">
        <f t="shared" si="103"/>
        <v/>
      </c>
      <c r="DK118" s="23" t="str">
        <f t="shared" si="104"/>
        <v/>
      </c>
      <c r="DL118" s="23" t="str">
        <f t="shared" si="105"/>
        <v/>
      </c>
      <c r="DM118" s="23" t="str">
        <f t="shared" si="106"/>
        <v/>
      </c>
      <c r="DN118" s="23" t="str">
        <f t="shared" si="107"/>
        <v/>
      </c>
      <c r="DO118" s="23" t="str">
        <f t="shared" si="108"/>
        <v/>
      </c>
      <c r="DP118" s="23" t="str">
        <f t="shared" si="109"/>
        <v/>
      </c>
      <c r="DQ118" s="23" t="str">
        <f t="shared" si="110"/>
        <v/>
      </c>
      <c r="DR118" s="23" t="str">
        <f t="shared" si="111"/>
        <v/>
      </c>
      <c r="DS118" s="23" t="str">
        <f t="shared" si="112"/>
        <v/>
      </c>
      <c r="DT118" s="23" t="str">
        <f t="shared" si="113"/>
        <v/>
      </c>
      <c r="DU118" s="23" t="str">
        <f t="shared" si="114"/>
        <v/>
      </c>
      <c r="DV118" s="23" t="str">
        <f t="shared" si="115"/>
        <v/>
      </c>
      <c r="DW118" s="23" t="str">
        <f t="shared" si="116"/>
        <v/>
      </c>
      <c r="DX118" s="23" t="str">
        <f t="shared" si="117"/>
        <v/>
      </c>
      <c r="DY118" s="23" t="str">
        <f t="shared" si="118"/>
        <v/>
      </c>
      <c r="DZ118" s="23" t="str">
        <f t="shared" si="119"/>
        <v/>
      </c>
      <c r="EA118" s="23" t="str">
        <f t="shared" si="120"/>
        <v/>
      </c>
      <c r="EB118" s="23" t="str">
        <f t="shared" si="121"/>
        <v/>
      </c>
      <c r="EC118" s="23" t="str">
        <f t="shared" si="122"/>
        <v/>
      </c>
      <c r="ED118" s="23" t="str">
        <f t="shared" si="123"/>
        <v/>
      </c>
      <c r="EE118" s="23" t="str">
        <f t="shared" si="124"/>
        <v/>
      </c>
    </row>
    <row r="119" spans="1:135" ht="11.25" customHeight="1">
      <c r="A119" s="63" t="s">
        <v>219</v>
      </c>
      <c r="B119" s="65" t="s">
        <v>78</v>
      </c>
      <c r="C119" s="185" t="s">
        <v>361</v>
      </c>
      <c r="D119" s="151" t="s">
        <v>146</v>
      </c>
      <c r="E119" s="181">
        <v>1</v>
      </c>
      <c r="F119" s="181"/>
      <c r="G119" s="182">
        <v>39353</v>
      </c>
      <c r="H119" s="183">
        <v>39355</v>
      </c>
      <c r="I119" s="70"/>
      <c r="J119" s="71"/>
      <c r="K119" s="72"/>
      <c r="L119" s="70">
        <v>1</v>
      </c>
      <c r="M119" s="73" t="s">
        <v>161</v>
      </c>
      <c r="N119" s="72"/>
      <c r="O119" s="74">
        <f t="shared" si="93"/>
        <v>3</v>
      </c>
      <c r="P119" s="74">
        <f t="shared" si="94"/>
        <v>9</v>
      </c>
      <c r="Q119" s="74">
        <f t="shared" si="95"/>
        <v>2007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DC119" s="23" t="str">
        <f t="shared" si="96"/>
        <v/>
      </c>
      <c r="DD119" s="23" t="str">
        <f t="shared" si="97"/>
        <v/>
      </c>
      <c r="DE119" s="23" t="str">
        <f t="shared" si="98"/>
        <v/>
      </c>
      <c r="DF119" s="23" t="str">
        <f t="shared" si="99"/>
        <v/>
      </c>
      <c r="DG119" s="23" t="str">
        <f t="shared" si="100"/>
        <v/>
      </c>
      <c r="DH119" s="23" t="str">
        <f t="shared" si="101"/>
        <v/>
      </c>
      <c r="DI119" s="23" t="str">
        <f t="shared" si="102"/>
        <v/>
      </c>
      <c r="DJ119" s="23" t="str">
        <f t="shared" si="103"/>
        <v/>
      </c>
      <c r="DK119" s="23" t="str">
        <f t="shared" si="104"/>
        <v/>
      </c>
      <c r="DL119" s="23" t="str">
        <f t="shared" si="105"/>
        <v/>
      </c>
      <c r="DM119" s="23" t="str">
        <f t="shared" si="106"/>
        <v/>
      </c>
      <c r="DN119" s="23" t="str">
        <f t="shared" si="107"/>
        <v/>
      </c>
      <c r="DO119" s="23" t="str">
        <f t="shared" si="108"/>
        <v/>
      </c>
      <c r="DP119" s="23" t="str">
        <f t="shared" si="109"/>
        <v/>
      </c>
      <c r="DQ119" s="23" t="str">
        <f t="shared" si="110"/>
        <v/>
      </c>
      <c r="DR119" s="23" t="str">
        <f t="shared" si="111"/>
        <v/>
      </c>
      <c r="DS119" s="23" t="str">
        <f t="shared" si="112"/>
        <v/>
      </c>
      <c r="DT119" s="23" t="str">
        <f t="shared" si="113"/>
        <v/>
      </c>
      <c r="DU119" s="23" t="str">
        <f t="shared" si="114"/>
        <v/>
      </c>
      <c r="DV119" s="23" t="str">
        <f t="shared" si="115"/>
        <v/>
      </c>
      <c r="DW119" s="23" t="str">
        <f t="shared" si="116"/>
        <v/>
      </c>
      <c r="DX119" s="23" t="str">
        <f t="shared" si="117"/>
        <v/>
      </c>
      <c r="DY119" s="23" t="str">
        <f t="shared" si="118"/>
        <v/>
      </c>
      <c r="DZ119" s="23" t="str">
        <f t="shared" si="119"/>
        <v/>
      </c>
      <c r="EA119" s="23" t="str">
        <f t="shared" si="120"/>
        <v/>
      </c>
      <c r="EB119" s="23" t="str">
        <f t="shared" si="121"/>
        <v/>
      </c>
      <c r="EC119" s="23" t="str">
        <f t="shared" si="122"/>
        <v/>
      </c>
      <c r="ED119" s="23" t="str">
        <f t="shared" si="123"/>
        <v/>
      </c>
      <c r="EE119" s="23" t="str">
        <f t="shared" si="124"/>
        <v/>
      </c>
    </row>
    <row r="120" spans="1:135" ht="11.25" customHeight="1">
      <c r="A120" s="79" t="s">
        <v>219</v>
      </c>
      <c r="B120" s="84" t="s">
        <v>81</v>
      </c>
      <c r="C120" s="175" t="s">
        <v>138</v>
      </c>
      <c r="D120" s="184"/>
      <c r="E120" s="176">
        <v>1</v>
      </c>
      <c r="F120" s="176"/>
      <c r="G120" s="178">
        <v>39358</v>
      </c>
      <c r="H120" s="179">
        <v>39363</v>
      </c>
      <c r="I120" s="33"/>
      <c r="J120" s="27"/>
      <c r="K120" s="37"/>
      <c r="L120" s="33">
        <v>1</v>
      </c>
      <c r="M120" s="38" t="s">
        <v>257</v>
      </c>
      <c r="N120" s="37"/>
      <c r="O120" s="20">
        <f t="shared" si="93"/>
        <v>1</v>
      </c>
      <c r="P120" s="20">
        <f t="shared" si="94"/>
        <v>10</v>
      </c>
      <c r="Q120" s="20">
        <f t="shared" si="95"/>
        <v>2007</v>
      </c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DC120" s="23" t="str">
        <f t="shared" si="96"/>
        <v/>
      </c>
      <c r="DD120" s="23" t="str">
        <f t="shared" si="97"/>
        <v/>
      </c>
      <c r="DE120" s="23" t="str">
        <f t="shared" si="98"/>
        <v/>
      </c>
      <c r="DF120" s="23" t="str">
        <f t="shared" si="99"/>
        <v/>
      </c>
      <c r="DG120" s="23" t="str">
        <f t="shared" si="100"/>
        <v/>
      </c>
      <c r="DH120" s="23" t="str">
        <f t="shared" si="101"/>
        <v/>
      </c>
      <c r="DI120" s="23" t="str">
        <f t="shared" si="102"/>
        <v/>
      </c>
      <c r="DJ120" s="23" t="str">
        <f t="shared" si="103"/>
        <v/>
      </c>
      <c r="DK120" s="23" t="str">
        <f t="shared" si="104"/>
        <v/>
      </c>
      <c r="DL120" s="23" t="str">
        <f t="shared" si="105"/>
        <v/>
      </c>
      <c r="DM120" s="23" t="str">
        <f t="shared" si="106"/>
        <v/>
      </c>
      <c r="DN120" s="23" t="str">
        <f t="shared" si="107"/>
        <v/>
      </c>
      <c r="DO120" s="23" t="str">
        <f t="shared" si="108"/>
        <v/>
      </c>
      <c r="DP120" s="23" t="str">
        <f t="shared" si="109"/>
        <v/>
      </c>
      <c r="DQ120" s="23" t="str">
        <f t="shared" si="110"/>
        <v/>
      </c>
      <c r="DR120" s="23" t="str">
        <f t="shared" si="111"/>
        <v/>
      </c>
      <c r="DS120" s="23" t="str">
        <f t="shared" si="112"/>
        <v/>
      </c>
      <c r="DT120" s="23" t="str">
        <f t="shared" si="113"/>
        <v/>
      </c>
      <c r="DU120" s="23" t="str">
        <f t="shared" si="114"/>
        <v/>
      </c>
      <c r="DV120" s="23" t="str">
        <f t="shared" si="115"/>
        <v/>
      </c>
      <c r="DW120" s="23" t="str">
        <f t="shared" si="116"/>
        <v/>
      </c>
      <c r="DX120" s="23" t="str">
        <f t="shared" si="117"/>
        <v/>
      </c>
      <c r="DY120" s="23" t="str">
        <f t="shared" si="118"/>
        <v/>
      </c>
      <c r="DZ120" s="23" t="str">
        <f t="shared" si="119"/>
        <v/>
      </c>
      <c r="EA120" s="23" t="str">
        <f t="shared" si="120"/>
        <v/>
      </c>
      <c r="EB120" s="23" t="str">
        <f t="shared" si="121"/>
        <v/>
      </c>
      <c r="EC120" s="23" t="str">
        <f t="shared" si="122"/>
        <v/>
      </c>
      <c r="ED120" s="23" t="str">
        <f t="shared" si="123"/>
        <v/>
      </c>
      <c r="EE120" s="23" t="str">
        <f t="shared" si="124"/>
        <v/>
      </c>
    </row>
    <row r="121" spans="1:135" ht="11.25" customHeight="1">
      <c r="A121" s="63" t="s">
        <v>219</v>
      </c>
      <c r="B121" s="66" t="s">
        <v>72</v>
      </c>
      <c r="C121" s="186" t="s">
        <v>160</v>
      </c>
      <c r="D121" s="151" t="s">
        <v>50</v>
      </c>
      <c r="E121" s="186">
        <v>1</v>
      </c>
      <c r="F121" s="186" t="s">
        <v>223</v>
      </c>
      <c r="G121" s="187">
        <v>39579</v>
      </c>
      <c r="H121" s="183">
        <v>39581</v>
      </c>
      <c r="I121" s="70"/>
      <c r="J121" s="71"/>
      <c r="K121" s="72"/>
      <c r="L121" s="70">
        <v>1</v>
      </c>
      <c r="M121" s="73" t="s">
        <v>255</v>
      </c>
      <c r="N121" s="72"/>
      <c r="O121" s="74">
        <f t="shared" si="93"/>
        <v>2</v>
      </c>
      <c r="P121" s="74">
        <f t="shared" si="94"/>
        <v>5</v>
      </c>
      <c r="Q121" s="74">
        <f t="shared" si="95"/>
        <v>2008</v>
      </c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DC121" s="23" t="str">
        <f t="shared" si="96"/>
        <v/>
      </c>
      <c r="DD121" s="23" t="str">
        <f t="shared" si="97"/>
        <v/>
      </c>
      <c r="DE121" s="23" t="str">
        <f t="shared" si="98"/>
        <v/>
      </c>
      <c r="DF121" s="23" t="str">
        <f t="shared" si="99"/>
        <v/>
      </c>
      <c r="DG121" s="23" t="str">
        <f t="shared" si="100"/>
        <v/>
      </c>
      <c r="DH121" s="23" t="str">
        <f t="shared" si="101"/>
        <v/>
      </c>
      <c r="DI121" s="23" t="str">
        <f t="shared" si="102"/>
        <v/>
      </c>
      <c r="DJ121" s="23" t="str">
        <f t="shared" si="103"/>
        <v/>
      </c>
      <c r="DK121" s="23" t="str">
        <f t="shared" si="104"/>
        <v/>
      </c>
      <c r="DL121" s="23" t="str">
        <f t="shared" si="105"/>
        <v/>
      </c>
      <c r="DM121" s="23" t="str">
        <f t="shared" si="106"/>
        <v/>
      </c>
      <c r="DN121" s="23" t="str">
        <f t="shared" si="107"/>
        <v/>
      </c>
      <c r="DO121" s="23" t="str">
        <f t="shared" si="108"/>
        <v/>
      </c>
      <c r="DP121" s="23" t="str">
        <f t="shared" si="109"/>
        <v/>
      </c>
      <c r="DQ121" s="23" t="str">
        <f t="shared" si="110"/>
        <v/>
      </c>
      <c r="DR121" s="23" t="str">
        <f t="shared" si="111"/>
        <v/>
      </c>
      <c r="DS121" s="23" t="str">
        <f t="shared" si="112"/>
        <v/>
      </c>
      <c r="DT121" s="23" t="str">
        <f t="shared" si="113"/>
        <v/>
      </c>
      <c r="DU121" s="23" t="str">
        <f t="shared" si="114"/>
        <v/>
      </c>
      <c r="DV121" s="23" t="str">
        <f t="shared" si="115"/>
        <v/>
      </c>
      <c r="DW121" s="23" t="str">
        <f t="shared" si="116"/>
        <v/>
      </c>
      <c r="DX121" s="23" t="str">
        <f t="shared" si="117"/>
        <v/>
      </c>
      <c r="DY121" s="23" t="str">
        <f t="shared" si="118"/>
        <v/>
      </c>
      <c r="DZ121" s="23" t="str">
        <f t="shared" si="119"/>
        <v/>
      </c>
      <c r="EA121" s="23" t="str">
        <f t="shared" si="120"/>
        <v/>
      </c>
      <c r="EB121" s="23" t="str">
        <f t="shared" si="121"/>
        <v/>
      </c>
      <c r="EC121" s="23" t="str">
        <f t="shared" si="122"/>
        <v/>
      </c>
      <c r="ED121" s="23" t="str">
        <f t="shared" si="123"/>
        <v/>
      </c>
      <c r="EE121" s="23" t="str">
        <f t="shared" si="124"/>
        <v/>
      </c>
    </row>
    <row r="122" spans="1:135" ht="11.25" customHeight="1">
      <c r="A122" s="79" t="s">
        <v>219</v>
      </c>
      <c r="B122" s="85" t="s">
        <v>71</v>
      </c>
      <c r="C122" s="188" t="s">
        <v>234</v>
      </c>
      <c r="D122" s="184"/>
      <c r="E122" s="189">
        <v>1</v>
      </c>
      <c r="F122" s="190" t="s">
        <v>228</v>
      </c>
      <c r="G122" s="179">
        <v>39603</v>
      </c>
      <c r="H122" s="179"/>
      <c r="I122" s="33"/>
      <c r="J122" s="27"/>
      <c r="K122" s="37"/>
      <c r="L122" s="33">
        <v>1</v>
      </c>
      <c r="M122" s="38" t="s">
        <v>255</v>
      </c>
      <c r="N122" s="37"/>
      <c r="O122" s="20">
        <f t="shared" si="93"/>
        <v>1</v>
      </c>
      <c r="P122" s="20">
        <f t="shared" si="94"/>
        <v>6</v>
      </c>
      <c r="Q122" s="20">
        <f t="shared" si="95"/>
        <v>2008</v>
      </c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DC122" s="23" t="str">
        <f t="shared" si="96"/>
        <v/>
      </c>
      <c r="DD122" s="23" t="str">
        <f t="shared" si="97"/>
        <v/>
      </c>
      <c r="DE122" s="23" t="str">
        <f t="shared" si="98"/>
        <v/>
      </c>
      <c r="DF122" s="23" t="str">
        <f t="shared" si="99"/>
        <v/>
      </c>
      <c r="DG122" s="23" t="str">
        <f t="shared" si="100"/>
        <v/>
      </c>
      <c r="DH122" s="23" t="str">
        <f t="shared" si="101"/>
        <v/>
      </c>
      <c r="DI122" s="23" t="str">
        <f t="shared" si="102"/>
        <v/>
      </c>
      <c r="DJ122" s="23" t="str">
        <f t="shared" si="103"/>
        <v/>
      </c>
      <c r="DK122" s="23" t="str">
        <f t="shared" si="104"/>
        <v/>
      </c>
      <c r="DL122" s="23" t="str">
        <f t="shared" si="105"/>
        <v/>
      </c>
      <c r="DM122" s="23" t="str">
        <f t="shared" si="106"/>
        <v/>
      </c>
      <c r="DN122" s="23" t="str">
        <f t="shared" si="107"/>
        <v/>
      </c>
      <c r="DO122" s="23" t="str">
        <f t="shared" si="108"/>
        <v/>
      </c>
      <c r="DP122" s="23" t="str">
        <f t="shared" si="109"/>
        <v/>
      </c>
      <c r="DQ122" s="23" t="str">
        <f t="shared" si="110"/>
        <v/>
      </c>
      <c r="DR122" s="23" t="str">
        <f t="shared" si="111"/>
        <v/>
      </c>
      <c r="DS122" s="23" t="str">
        <f t="shared" si="112"/>
        <v/>
      </c>
      <c r="DT122" s="23" t="str">
        <f t="shared" si="113"/>
        <v/>
      </c>
      <c r="DU122" s="23" t="str">
        <f t="shared" si="114"/>
        <v/>
      </c>
      <c r="DV122" s="23" t="str">
        <f t="shared" si="115"/>
        <v/>
      </c>
      <c r="DW122" s="23" t="str">
        <f t="shared" si="116"/>
        <v/>
      </c>
      <c r="DX122" s="23" t="str">
        <f t="shared" si="117"/>
        <v/>
      </c>
      <c r="DY122" s="23" t="str">
        <f t="shared" si="118"/>
        <v/>
      </c>
      <c r="DZ122" s="23" t="str">
        <f t="shared" si="119"/>
        <v/>
      </c>
      <c r="EA122" s="23" t="str">
        <f t="shared" si="120"/>
        <v/>
      </c>
      <c r="EB122" s="23" t="str">
        <f t="shared" si="121"/>
        <v/>
      </c>
      <c r="EC122" s="23" t="str">
        <f t="shared" si="122"/>
        <v/>
      </c>
      <c r="ED122" s="23" t="str">
        <f t="shared" si="123"/>
        <v/>
      </c>
      <c r="EE122" s="23" t="str">
        <f t="shared" si="124"/>
        <v/>
      </c>
    </row>
    <row r="123" spans="1:135" ht="11.25" customHeight="1">
      <c r="A123" s="63" t="s">
        <v>219</v>
      </c>
      <c r="B123" s="69" t="s">
        <v>78</v>
      </c>
      <c r="C123" s="191" t="s">
        <v>146</v>
      </c>
      <c r="D123" s="192"/>
      <c r="E123" s="193">
        <v>1</v>
      </c>
      <c r="F123" s="194" t="s">
        <v>207</v>
      </c>
      <c r="G123" s="195">
        <v>39662</v>
      </c>
      <c r="H123" s="195">
        <v>39668</v>
      </c>
      <c r="I123" s="70"/>
      <c r="J123" s="71"/>
      <c r="K123" s="72"/>
      <c r="L123" s="70">
        <v>1</v>
      </c>
      <c r="M123" s="73" t="s">
        <v>255</v>
      </c>
      <c r="N123" s="72"/>
      <c r="O123" s="74">
        <f t="shared" si="93"/>
        <v>1</v>
      </c>
      <c r="P123" s="74">
        <f t="shared" si="94"/>
        <v>8</v>
      </c>
      <c r="Q123" s="74">
        <f t="shared" si="95"/>
        <v>2008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DC123" s="23" t="str">
        <f t="shared" si="96"/>
        <v/>
      </c>
      <c r="DD123" s="23" t="str">
        <f t="shared" si="97"/>
        <v/>
      </c>
      <c r="DE123" s="23" t="str">
        <f t="shared" si="98"/>
        <v/>
      </c>
      <c r="DF123" s="23" t="str">
        <f t="shared" si="99"/>
        <v/>
      </c>
      <c r="DG123" s="23" t="str">
        <f t="shared" si="100"/>
        <v/>
      </c>
      <c r="DH123" s="23" t="str">
        <f t="shared" si="101"/>
        <v/>
      </c>
      <c r="DI123" s="23" t="str">
        <f t="shared" si="102"/>
        <v/>
      </c>
      <c r="DJ123" s="23" t="str">
        <f t="shared" si="103"/>
        <v/>
      </c>
      <c r="DK123" s="23" t="str">
        <f t="shared" si="104"/>
        <v/>
      </c>
      <c r="DL123" s="23" t="str">
        <f t="shared" si="105"/>
        <v/>
      </c>
      <c r="DM123" s="23" t="str">
        <f t="shared" si="106"/>
        <v/>
      </c>
      <c r="DN123" s="23" t="str">
        <f t="shared" si="107"/>
        <v/>
      </c>
      <c r="DO123" s="23" t="str">
        <f t="shared" si="108"/>
        <v/>
      </c>
      <c r="DP123" s="23" t="str">
        <f t="shared" si="109"/>
        <v/>
      </c>
      <c r="DQ123" s="23" t="str">
        <f t="shared" si="110"/>
        <v/>
      </c>
      <c r="DR123" s="23" t="str">
        <f t="shared" si="111"/>
        <v/>
      </c>
      <c r="DS123" s="23" t="str">
        <f t="shared" si="112"/>
        <v/>
      </c>
      <c r="DT123" s="23" t="str">
        <f t="shared" si="113"/>
        <v/>
      </c>
      <c r="DU123" s="23" t="str">
        <f t="shared" si="114"/>
        <v/>
      </c>
      <c r="DV123" s="23" t="str">
        <f t="shared" si="115"/>
        <v/>
      </c>
      <c r="DW123" s="23" t="str">
        <f t="shared" si="116"/>
        <v/>
      </c>
      <c r="DX123" s="23" t="str">
        <f t="shared" si="117"/>
        <v/>
      </c>
      <c r="DY123" s="23" t="str">
        <f t="shared" si="118"/>
        <v/>
      </c>
      <c r="DZ123" s="23" t="str">
        <f t="shared" si="119"/>
        <v/>
      </c>
      <c r="EA123" s="23" t="str">
        <f t="shared" si="120"/>
        <v/>
      </c>
      <c r="EB123" s="23" t="str">
        <f t="shared" si="121"/>
        <v/>
      </c>
      <c r="EC123" s="23" t="str">
        <f t="shared" si="122"/>
        <v/>
      </c>
      <c r="ED123" s="23" t="str">
        <f t="shared" si="123"/>
        <v/>
      </c>
      <c r="EE123" s="23" t="str">
        <f t="shared" si="124"/>
        <v/>
      </c>
    </row>
    <row r="124" spans="1:135" ht="11.25" customHeight="1">
      <c r="A124" s="79" t="s">
        <v>219</v>
      </c>
      <c r="B124" s="21" t="s">
        <v>78</v>
      </c>
      <c r="C124" s="196" t="s">
        <v>163</v>
      </c>
      <c r="D124" s="196" t="s">
        <v>156</v>
      </c>
      <c r="E124" s="197">
        <v>1</v>
      </c>
      <c r="F124" s="196" t="s">
        <v>207</v>
      </c>
      <c r="G124" s="198">
        <v>39670</v>
      </c>
      <c r="H124" s="198"/>
      <c r="I124" s="33"/>
      <c r="J124" s="27"/>
      <c r="K124" s="37"/>
      <c r="L124" s="33">
        <v>1</v>
      </c>
      <c r="M124" s="38" t="s">
        <v>255</v>
      </c>
      <c r="N124" s="37"/>
      <c r="O124" s="20">
        <f t="shared" si="93"/>
        <v>1</v>
      </c>
      <c r="P124" s="20">
        <f t="shared" si="94"/>
        <v>8</v>
      </c>
      <c r="Q124" s="20">
        <f t="shared" si="95"/>
        <v>2008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DC124" s="23" t="str">
        <f t="shared" si="96"/>
        <v/>
      </c>
      <c r="DD124" s="23" t="str">
        <f t="shared" si="97"/>
        <v/>
      </c>
      <c r="DE124" s="23" t="str">
        <f t="shared" si="98"/>
        <v/>
      </c>
      <c r="DF124" s="23" t="str">
        <f t="shared" si="99"/>
        <v/>
      </c>
      <c r="DG124" s="23" t="str">
        <f t="shared" si="100"/>
        <v/>
      </c>
      <c r="DH124" s="23" t="str">
        <f t="shared" si="101"/>
        <v/>
      </c>
      <c r="DI124" s="23" t="str">
        <f t="shared" si="102"/>
        <v/>
      </c>
      <c r="DJ124" s="23" t="str">
        <f t="shared" si="103"/>
        <v/>
      </c>
      <c r="DK124" s="23" t="str">
        <f t="shared" si="104"/>
        <v/>
      </c>
      <c r="DL124" s="23" t="str">
        <f t="shared" si="105"/>
        <v/>
      </c>
      <c r="DM124" s="23" t="str">
        <f t="shared" si="106"/>
        <v/>
      </c>
      <c r="DN124" s="23" t="str">
        <f t="shared" si="107"/>
        <v/>
      </c>
      <c r="DO124" s="23" t="str">
        <f t="shared" si="108"/>
        <v/>
      </c>
      <c r="DP124" s="23" t="str">
        <f t="shared" si="109"/>
        <v/>
      </c>
      <c r="DQ124" s="23" t="str">
        <f t="shared" si="110"/>
        <v/>
      </c>
      <c r="DR124" s="23" t="str">
        <f t="shared" si="111"/>
        <v/>
      </c>
      <c r="DS124" s="23" t="str">
        <f t="shared" si="112"/>
        <v/>
      </c>
      <c r="DT124" s="23" t="str">
        <f t="shared" si="113"/>
        <v/>
      </c>
      <c r="DU124" s="23" t="str">
        <f t="shared" si="114"/>
        <v/>
      </c>
      <c r="DV124" s="23" t="str">
        <f t="shared" si="115"/>
        <v/>
      </c>
      <c r="DW124" s="23" t="str">
        <f t="shared" si="116"/>
        <v/>
      </c>
      <c r="DX124" s="23" t="str">
        <f t="shared" si="117"/>
        <v/>
      </c>
      <c r="DY124" s="23" t="str">
        <f t="shared" si="118"/>
        <v/>
      </c>
      <c r="DZ124" s="23" t="str">
        <f t="shared" si="119"/>
        <v/>
      </c>
      <c r="EA124" s="23" t="str">
        <f t="shared" si="120"/>
        <v/>
      </c>
      <c r="EB124" s="23" t="str">
        <f t="shared" si="121"/>
        <v/>
      </c>
      <c r="EC124" s="23" t="str">
        <f t="shared" si="122"/>
        <v/>
      </c>
      <c r="ED124" s="23" t="str">
        <f t="shared" si="123"/>
        <v/>
      </c>
      <c r="EE124" s="23" t="str">
        <f t="shared" si="124"/>
        <v/>
      </c>
    </row>
    <row r="125" spans="1:135" ht="11.25" customHeight="1">
      <c r="A125" s="63" t="s">
        <v>219</v>
      </c>
      <c r="B125" s="77" t="s">
        <v>72</v>
      </c>
      <c r="C125" s="194" t="s">
        <v>164</v>
      </c>
      <c r="D125" s="194" t="s">
        <v>50</v>
      </c>
      <c r="E125" s="193">
        <v>1</v>
      </c>
      <c r="F125" s="194" t="s">
        <v>207</v>
      </c>
      <c r="G125" s="195">
        <v>39676</v>
      </c>
      <c r="H125" s="195">
        <v>39683</v>
      </c>
      <c r="I125" s="70"/>
      <c r="J125" s="71"/>
      <c r="K125" s="72"/>
      <c r="L125" s="70">
        <v>1</v>
      </c>
      <c r="M125" s="73" t="s">
        <v>255</v>
      </c>
      <c r="N125" s="72"/>
      <c r="O125" s="74">
        <f t="shared" si="93"/>
        <v>2</v>
      </c>
      <c r="P125" s="74">
        <f t="shared" si="94"/>
        <v>8</v>
      </c>
      <c r="Q125" s="74">
        <f t="shared" si="95"/>
        <v>2008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DC125" s="23" t="str">
        <f t="shared" si="96"/>
        <v/>
      </c>
      <c r="DD125" s="23" t="str">
        <f t="shared" si="97"/>
        <v/>
      </c>
      <c r="DE125" s="23" t="str">
        <f t="shared" si="98"/>
        <v/>
      </c>
      <c r="DF125" s="23" t="str">
        <f t="shared" si="99"/>
        <v/>
      </c>
      <c r="DG125" s="23" t="str">
        <f t="shared" si="100"/>
        <v/>
      </c>
      <c r="DH125" s="23" t="str">
        <f t="shared" si="101"/>
        <v/>
      </c>
      <c r="DI125" s="23" t="str">
        <f t="shared" si="102"/>
        <v/>
      </c>
      <c r="DJ125" s="23" t="str">
        <f t="shared" si="103"/>
        <v/>
      </c>
      <c r="DK125" s="23" t="str">
        <f t="shared" si="104"/>
        <v/>
      </c>
      <c r="DL125" s="23" t="str">
        <f t="shared" si="105"/>
        <v/>
      </c>
      <c r="DM125" s="23" t="str">
        <f t="shared" si="106"/>
        <v/>
      </c>
      <c r="DN125" s="23" t="str">
        <f t="shared" si="107"/>
        <v/>
      </c>
      <c r="DO125" s="23" t="str">
        <f t="shared" si="108"/>
        <v/>
      </c>
      <c r="DP125" s="23" t="str">
        <f t="shared" si="109"/>
        <v/>
      </c>
      <c r="DQ125" s="23" t="str">
        <f t="shared" si="110"/>
        <v/>
      </c>
      <c r="DR125" s="23" t="str">
        <f t="shared" si="111"/>
        <v/>
      </c>
      <c r="DS125" s="23" t="str">
        <f t="shared" si="112"/>
        <v/>
      </c>
      <c r="DT125" s="23" t="str">
        <f t="shared" si="113"/>
        <v/>
      </c>
      <c r="DU125" s="23" t="str">
        <f t="shared" si="114"/>
        <v/>
      </c>
      <c r="DV125" s="23" t="str">
        <f t="shared" si="115"/>
        <v/>
      </c>
      <c r="DW125" s="23" t="str">
        <f t="shared" si="116"/>
        <v/>
      </c>
      <c r="DX125" s="23" t="str">
        <f t="shared" si="117"/>
        <v/>
      </c>
      <c r="DY125" s="23" t="str">
        <f t="shared" si="118"/>
        <v/>
      </c>
      <c r="DZ125" s="23" t="str">
        <f t="shared" si="119"/>
        <v/>
      </c>
      <c r="EA125" s="23" t="str">
        <f t="shared" si="120"/>
        <v/>
      </c>
      <c r="EB125" s="23" t="str">
        <f t="shared" si="121"/>
        <v/>
      </c>
      <c r="EC125" s="23" t="str">
        <f t="shared" si="122"/>
        <v/>
      </c>
      <c r="ED125" s="23" t="str">
        <f t="shared" si="123"/>
        <v/>
      </c>
      <c r="EE125" s="23" t="str">
        <f t="shared" si="124"/>
        <v/>
      </c>
    </row>
    <row r="126" spans="1:135" ht="11.25" customHeight="1">
      <c r="A126" s="78" t="s">
        <v>219</v>
      </c>
      <c r="B126" s="21" t="s">
        <v>72</v>
      </c>
      <c r="C126" s="196" t="s">
        <v>165</v>
      </c>
      <c r="D126" s="196" t="s">
        <v>50</v>
      </c>
      <c r="E126" s="197">
        <v>1</v>
      </c>
      <c r="F126" s="196" t="s">
        <v>207</v>
      </c>
      <c r="G126" s="198">
        <v>39683</v>
      </c>
      <c r="H126" s="198"/>
      <c r="I126" s="33"/>
      <c r="J126" s="27"/>
      <c r="K126" s="37"/>
      <c r="L126" s="33">
        <v>1</v>
      </c>
      <c r="M126" s="38" t="s">
        <v>255</v>
      </c>
      <c r="N126" s="37"/>
      <c r="O126" s="20">
        <f t="shared" si="93"/>
        <v>3</v>
      </c>
      <c r="P126" s="20">
        <f t="shared" si="94"/>
        <v>8</v>
      </c>
      <c r="Q126" s="20">
        <f t="shared" si="95"/>
        <v>2008</v>
      </c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DC126" s="23" t="str">
        <f t="shared" si="96"/>
        <v/>
      </c>
      <c r="DD126" s="23" t="str">
        <f t="shared" si="97"/>
        <v/>
      </c>
      <c r="DE126" s="23" t="str">
        <f t="shared" si="98"/>
        <v/>
      </c>
      <c r="DF126" s="23" t="str">
        <f t="shared" si="99"/>
        <v/>
      </c>
      <c r="DG126" s="23" t="str">
        <f t="shared" si="100"/>
        <v/>
      </c>
      <c r="DH126" s="23" t="str">
        <f t="shared" si="101"/>
        <v/>
      </c>
      <c r="DI126" s="23" t="str">
        <f t="shared" si="102"/>
        <v/>
      </c>
      <c r="DJ126" s="23" t="str">
        <f t="shared" si="103"/>
        <v/>
      </c>
      <c r="DK126" s="23" t="str">
        <f t="shared" si="104"/>
        <v/>
      </c>
      <c r="DL126" s="23" t="str">
        <f t="shared" si="105"/>
        <v/>
      </c>
      <c r="DM126" s="23" t="str">
        <f t="shared" si="106"/>
        <v/>
      </c>
      <c r="DN126" s="23" t="str">
        <f t="shared" si="107"/>
        <v/>
      </c>
      <c r="DO126" s="23" t="str">
        <f t="shared" si="108"/>
        <v/>
      </c>
      <c r="DP126" s="23" t="str">
        <f t="shared" si="109"/>
        <v/>
      </c>
      <c r="DQ126" s="23" t="str">
        <f t="shared" si="110"/>
        <v/>
      </c>
      <c r="DR126" s="23" t="str">
        <f t="shared" si="111"/>
        <v/>
      </c>
      <c r="DS126" s="23" t="str">
        <f t="shared" si="112"/>
        <v/>
      </c>
      <c r="DT126" s="23" t="str">
        <f t="shared" si="113"/>
        <v/>
      </c>
      <c r="DU126" s="23" t="str">
        <f t="shared" si="114"/>
        <v/>
      </c>
      <c r="DV126" s="23" t="str">
        <f t="shared" si="115"/>
        <v/>
      </c>
      <c r="DW126" s="23" t="str">
        <f t="shared" si="116"/>
        <v/>
      </c>
      <c r="DX126" s="23" t="str">
        <f t="shared" si="117"/>
        <v/>
      </c>
      <c r="DY126" s="23" t="str">
        <f t="shared" si="118"/>
        <v/>
      </c>
      <c r="DZ126" s="23" t="str">
        <f t="shared" si="119"/>
        <v/>
      </c>
      <c r="EA126" s="23" t="str">
        <f t="shared" si="120"/>
        <v/>
      </c>
      <c r="EB126" s="23" t="str">
        <f t="shared" si="121"/>
        <v/>
      </c>
      <c r="EC126" s="23" t="str">
        <f t="shared" si="122"/>
        <v/>
      </c>
      <c r="ED126" s="23" t="str">
        <f t="shared" si="123"/>
        <v/>
      </c>
      <c r="EE126" s="23" t="str">
        <f t="shared" si="124"/>
        <v/>
      </c>
    </row>
    <row r="127" spans="1:135" ht="11.25" customHeight="1">
      <c r="A127" s="63" t="s">
        <v>219</v>
      </c>
      <c r="B127" s="77" t="s">
        <v>72</v>
      </c>
      <c r="C127" s="194" t="s">
        <v>160</v>
      </c>
      <c r="D127" s="194" t="s">
        <v>50</v>
      </c>
      <c r="E127" s="193">
        <v>1</v>
      </c>
      <c r="F127" s="194" t="s">
        <v>207</v>
      </c>
      <c r="G127" s="195">
        <v>39692</v>
      </c>
      <c r="H127" s="195">
        <v>39693</v>
      </c>
      <c r="I127" s="70"/>
      <c r="J127" s="71"/>
      <c r="K127" s="72"/>
      <c r="L127" s="70">
        <v>1</v>
      </c>
      <c r="M127" s="73" t="s">
        <v>256</v>
      </c>
      <c r="N127" s="72"/>
      <c r="O127" s="74">
        <f t="shared" si="93"/>
        <v>1</v>
      </c>
      <c r="P127" s="74">
        <f t="shared" si="94"/>
        <v>9</v>
      </c>
      <c r="Q127" s="74">
        <f t="shared" si="95"/>
        <v>2008</v>
      </c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DC127" s="23" t="str">
        <f t="shared" si="96"/>
        <v/>
      </c>
      <c r="DD127" s="23" t="str">
        <f t="shared" si="97"/>
        <v/>
      </c>
      <c r="DE127" s="23" t="str">
        <f t="shared" si="98"/>
        <v/>
      </c>
      <c r="DF127" s="23" t="str">
        <f t="shared" si="99"/>
        <v/>
      </c>
      <c r="DG127" s="23" t="str">
        <f t="shared" si="100"/>
        <v/>
      </c>
      <c r="DH127" s="23" t="str">
        <f t="shared" si="101"/>
        <v/>
      </c>
      <c r="DI127" s="23" t="str">
        <f t="shared" si="102"/>
        <v/>
      </c>
      <c r="DJ127" s="23" t="str">
        <f t="shared" si="103"/>
        <v/>
      </c>
      <c r="DK127" s="23" t="str">
        <f t="shared" si="104"/>
        <v/>
      </c>
      <c r="DL127" s="23" t="str">
        <f t="shared" si="105"/>
        <v/>
      </c>
      <c r="DM127" s="23" t="str">
        <f t="shared" si="106"/>
        <v/>
      </c>
      <c r="DN127" s="23" t="str">
        <f t="shared" si="107"/>
        <v/>
      </c>
      <c r="DO127" s="23" t="str">
        <f t="shared" si="108"/>
        <v/>
      </c>
      <c r="DP127" s="23" t="str">
        <f t="shared" si="109"/>
        <v/>
      </c>
      <c r="DQ127" s="23" t="str">
        <f t="shared" si="110"/>
        <v/>
      </c>
      <c r="DR127" s="23" t="str">
        <f t="shared" si="111"/>
        <v/>
      </c>
      <c r="DS127" s="23" t="str">
        <f t="shared" si="112"/>
        <v/>
      </c>
      <c r="DT127" s="23" t="str">
        <f t="shared" si="113"/>
        <v/>
      </c>
      <c r="DU127" s="23" t="str">
        <f t="shared" si="114"/>
        <v/>
      </c>
      <c r="DV127" s="23" t="str">
        <f t="shared" si="115"/>
        <v/>
      </c>
      <c r="DW127" s="23" t="str">
        <f t="shared" si="116"/>
        <v/>
      </c>
      <c r="DX127" s="23" t="str">
        <f t="shared" si="117"/>
        <v/>
      </c>
      <c r="DY127" s="23" t="str">
        <f t="shared" si="118"/>
        <v/>
      </c>
      <c r="DZ127" s="23" t="str">
        <f t="shared" si="119"/>
        <v/>
      </c>
      <c r="EA127" s="23" t="str">
        <f t="shared" si="120"/>
        <v/>
      </c>
      <c r="EB127" s="23" t="str">
        <f t="shared" si="121"/>
        <v/>
      </c>
      <c r="EC127" s="23" t="str">
        <f t="shared" si="122"/>
        <v/>
      </c>
      <c r="ED127" s="23" t="str">
        <f t="shared" si="123"/>
        <v/>
      </c>
      <c r="EE127" s="23" t="str">
        <f t="shared" si="124"/>
        <v/>
      </c>
    </row>
    <row r="128" spans="1:135" ht="11.25" customHeight="1">
      <c r="A128" s="78" t="s">
        <v>219</v>
      </c>
      <c r="B128" s="21" t="s">
        <v>81</v>
      </c>
      <c r="C128" s="196" t="s">
        <v>166</v>
      </c>
      <c r="D128" s="196" t="s">
        <v>156</v>
      </c>
      <c r="E128" s="197">
        <v>1</v>
      </c>
      <c r="F128" s="196" t="s">
        <v>207</v>
      </c>
      <c r="G128" s="198">
        <v>39694</v>
      </c>
      <c r="H128" s="198"/>
      <c r="I128" s="33"/>
      <c r="J128" s="27"/>
      <c r="K128" s="37"/>
      <c r="L128" s="33">
        <v>1</v>
      </c>
      <c r="M128" s="38" t="s">
        <v>255</v>
      </c>
      <c r="N128" s="37"/>
      <c r="O128" s="20">
        <f t="shared" si="93"/>
        <v>1</v>
      </c>
      <c r="P128" s="20">
        <f t="shared" si="94"/>
        <v>9</v>
      </c>
      <c r="Q128" s="20">
        <f t="shared" si="95"/>
        <v>2008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DC128" s="23" t="str">
        <f t="shared" si="96"/>
        <v/>
      </c>
      <c r="DD128" s="23" t="str">
        <f t="shared" si="97"/>
        <v/>
      </c>
      <c r="DE128" s="23" t="str">
        <f t="shared" si="98"/>
        <v/>
      </c>
      <c r="DF128" s="23" t="str">
        <f t="shared" si="99"/>
        <v/>
      </c>
      <c r="DG128" s="23" t="str">
        <f t="shared" si="100"/>
        <v/>
      </c>
      <c r="DH128" s="23" t="str">
        <f t="shared" si="101"/>
        <v/>
      </c>
      <c r="DI128" s="23" t="str">
        <f t="shared" si="102"/>
        <v/>
      </c>
      <c r="DJ128" s="23" t="str">
        <f t="shared" si="103"/>
        <v/>
      </c>
      <c r="DK128" s="23" t="str">
        <f t="shared" si="104"/>
        <v/>
      </c>
      <c r="DL128" s="23" t="str">
        <f t="shared" si="105"/>
        <v/>
      </c>
      <c r="DM128" s="23" t="str">
        <f t="shared" si="106"/>
        <v/>
      </c>
      <c r="DN128" s="23" t="str">
        <f t="shared" si="107"/>
        <v/>
      </c>
      <c r="DO128" s="23" t="str">
        <f t="shared" si="108"/>
        <v/>
      </c>
      <c r="DP128" s="23" t="str">
        <f t="shared" si="109"/>
        <v/>
      </c>
      <c r="DQ128" s="23" t="str">
        <f t="shared" si="110"/>
        <v/>
      </c>
      <c r="DR128" s="23" t="str">
        <f t="shared" si="111"/>
        <v/>
      </c>
      <c r="DS128" s="23" t="str">
        <f t="shared" si="112"/>
        <v/>
      </c>
      <c r="DT128" s="23" t="str">
        <f t="shared" si="113"/>
        <v/>
      </c>
      <c r="DU128" s="23" t="str">
        <f t="shared" si="114"/>
        <v/>
      </c>
      <c r="DV128" s="23" t="str">
        <f t="shared" si="115"/>
        <v/>
      </c>
      <c r="DW128" s="23" t="str">
        <f t="shared" si="116"/>
        <v/>
      </c>
      <c r="DX128" s="23" t="str">
        <f t="shared" si="117"/>
        <v/>
      </c>
      <c r="DY128" s="23" t="str">
        <f t="shared" si="118"/>
        <v/>
      </c>
      <c r="DZ128" s="23" t="str">
        <f t="shared" si="119"/>
        <v/>
      </c>
      <c r="EA128" s="23" t="str">
        <f t="shared" si="120"/>
        <v/>
      </c>
      <c r="EB128" s="23" t="str">
        <f t="shared" si="121"/>
        <v/>
      </c>
      <c r="EC128" s="23" t="str">
        <f t="shared" si="122"/>
        <v/>
      </c>
      <c r="ED128" s="23" t="str">
        <f t="shared" si="123"/>
        <v/>
      </c>
      <c r="EE128" s="23" t="str">
        <f t="shared" si="124"/>
        <v/>
      </c>
    </row>
    <row r="129" spans="1:135" ht="11.25" customHeight="1">
      <c r="A129" s="63" t="s">
        <v>219</v>
      </c>
      <c r="B129" s="77" t="s">
        <v>72</v>
      </c>
      <c r="C129" s="194" t="s">
        <v>167</v>
      </c>
      <c r="D129" s="194" t="s">
        <v>50</v>
      </c>
      <c r="E129" s="193">
        <v>1</v>
      </c>
      <c r="F129" s="194" t="s">
        <v>207</v>
      </c>
      <c r="G129" s="195">
        <v>39695</v>
      </c>
      <c r="H129" s="195">
        <v>39699</v>
      </c>
      <c r="I129" s="70"/>
      <c r="J129" s="71"/>
      <c r="K129" s="72"/>
      <c r="L129" s="70">
        <v>1</v>
      </c>
      <c r="M129" s="73" t="s">
        <v>255</v>
      </c>
      <c r="N129" s="72"/>
      <c r="O129" s="74">
        <f t="shared" si="93"/>
        <v>1</v>
      </c>
      <c r="P129" s="74">
        <f t="shared" si="94"/>
        <v>9</v>
      </c>
      <c r="Q129" s="74">
        <f t="shared" si="95"/>
        <v>2008</v>
      </c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DC129" s="23" t="str">
        <f t="shared" si="96"/>
        <v/>
      </c>
      <c r="DD129" s="23" t="str">
        <f t="shared" si="97"/>
        <v/>
      </c>
      <c r="DE129" s="23" t="str">
        <f t="shared" si="98"/>
        <v/>
      </c>
      <c r="DF129" s="23" t="str">
        <f t="shared" si="99"/>
        <v/>
      </c>
      <c r="DG129" s="23" t="str">
        <f t="shared" si="100"/>
        <v/>
      </c>
      <c r="DH129" s="23" t="str">
        <f t="shared" si="101"/>
        <v/>
      </c>
      <c r="DI129" s="23" t="str">
        <f t="shared" si="102"/>
        <v/>
      </c>
      <c r="DJ129" s="23" t="str">
        <f t="shared" si="103"/>
        <v/>
      </c>
      <c r="DK129" s="23" t="str">
        <f t="shared" si="104"/>
        <v/>
      </c>
      <c r="DL129" s="23" t="str">
        <f t="shared" si="105"/>
        <v/>
      </c>
      <c r="DM129" s="23" t="str">
        <f t="shared" si="106"/>
        <v/>
      </c>
      <c r="DN129" s="23" t="str">
        <f t="shared" si="107"/>
        <v/>
      </c>
      <c r="DO129" s="23" t="str">
        <f t="shared" si="108"/>
        <v/>
      </c>
      <c r="DP129" s="23" t="str">
        <f t="shared" si="109"/>
        <v/>
      </c>
      <c r="DQ129" s="23" t="str">
        <f t="shared" si="110"/>
        <v/>
      </c>
      <c r="DR129" s="23" t="str">
        <f t="shared" si="111"/>
        <v/>
      </c>
      <c r="DS129" s="23" t="str">
        <f t="shared" si="112"/>
        <v/>
      </c>
      <c r="DT129" s="23" t="str">
        <f t="shared" si="113"/>
        <v/>
      </c>
      <c r="DU129" s="23" t="str">
        <f t="shared" si="114"/>
        <v/>
      </c>
      <c r="DV129" s="23" t="str">
        <f t="shared" si="115"/>
        <v/>
      </c>
      <c r="DW129" s="23" t="str">
        <f t="shared" si="116"/>
        <v/>
      </c>
      <c r="DX129" s="23" t="str">
        <f t="shared" si="117"/>
        <v/>
      </c>
      <c r="DY129" s="23" t="str">
        <f t="shared" si="118"/>
        <v/>
      </c>
      <c r="DZ129" s="23" t="str">
        <f t="shared" si="119"/>
        <v/>
      </c>
      <c r="EA129" s="23" t="str">
        <f t="shared" si="120"/>
        <v/>
      </c>
      <c r="EB129" s="23" t="str">
        <f t="shared" si="121"/>
        <v/>
      </c>
      <c r="EC129" s="23" t="str">
        <f t="shared" si="122"/>
        <v/>
      </c>
      <c r="ED129" s="23" t="str">
        <f t="shared" si="123"/>
        <v/>
      </c>
      <c r="EE129" s="23" t="str">
        <f t="shared" si="124"/>
        <v/>
      </c>
    </row>
    <row r="130" spans="1:135" ht="11.25" customHeight="1">
      <c r="A130" s="78" t="s">
        <v>219</v>
      </c>
      <c r="B130" s="21" t="s">
        <v>81</v>
      </c>
      <c r="C130" s="21" t="s">
        <v>168</v>
      </c>
      <c r="D130" s="21" t="s">
        <v>156</v>
      </c>
      <c r="E130" s="20">
        <v>1</v>
      </c>
      <c r="F130" s="21" t="s">
        <v>207</v>
      </c>
      <c r="G130" s="107">
        <v>39699</v>
      </c>
      <c r="H130" s="107">
        <v>39701</v>
      </c>
      <c r="I130" s="33"/>
      <c r="J130" s="27"/>
      <c r="K130" s="37"/>
      <c r="L130" s="33">
        <v>1</v>
      </c>
      <c r="M130" s="38" t="s">
        <v>255</v>
      </c>
      <c r="N130" s="37"/>
      <c r="O130" s="20">
        <f t="shared" si="93"/>
        <v>1</v>
      </c>
      <c r="P130" s="20">
        <f t="shared" si="94"/>
        <v>9</v>
      </c>
      <c r="Q130" s="20">
        <f t="shared" si="95"/>
        <v>2008</v>
      </c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DC130" s="23" t="str">
        <f t="shared" si="96"/>
        <v/>
      </c>
      <c r="DD130" s="23" t="str">
        <f t="shared" si="97"/>
        <v/>
      </c>
      <c r="DE130" s="23" t="str">
        <f t="shared" si="98"/>
        <v/>
      </c>
      <c r="DF130" s="23" t="str">
        <f t="shared" si="99"/>
        <v/>
      </c>
      <c r="DG130" s="23" t="str">
        <f t="shared" si="100"/>
        <v/>
      </c>
      <c r="DH130" s="23" t="str">
        <f t="shared" si="101"/>
        <v/>
      </c>
      <c r="DI130" s="23" t="str">
        <f t="shared" si="102"/>
        <v/>
      </c>
      <c r="DJ130" s="23" t="str">
        <f t="shared" si="103"/>
        <v/>
      </c>
      <c r="DK130" s="23" t="str">
        <f t="shared" si="104"/>
        <v/>
      </c>
      <c r="DL130" s="23" t="str">
        <f t="shared" si="105"/>
        <v/>
      </c>
      <c r="DM130" s="23" t="str">
        <f t="shared" si="106"/>
        <v/>
      </c>
      <c r="DN130" s="23" t="str">
        <f t="shared" si="107"/>
        <v/>
      </c>
      <c r="DO130" s="23" t="str">
        <f t="shared" si="108"/>
        <v/>
      </c>
      <c r="DP130" s="23" t="str">
        <f t="shared" si="109"/>
        <v/>
      </c>
      <c r="DQ130" s="23" t="str">
        <f t="shared" si="110"/>
        <v/>
      </c>
      <c r="DR130" s="23" t="str">
        <f t="shared" si="111"/>
        <v/>
      </c>
      <c r="DS130" s="23" t="str">
        <f t="shared" si="112"/>
        <v/>
      </c>
      <c r="DT130" s="23" t="str">
        <f t="shared" si="113"/>
        <v/>
      </c>
      <c r="DU130" s="23" t="str">
        <f t="shared" si="114"/>
        <v/>
      </c>
      <c r="DV130" s="23" t="str">
        <f t="shared" si="115"/>
        <v/>
      </c>
      <c r="DW130" s="23" t="str">
        <f t="shared" si="116"/>
        <v/>
      </c>
      <c r="DX130" s="23" t="str">
        <f t="shared" si="117"/>
        <v/>
      </c>
      <c r="DY130" s="23" t="str">
        <f t="shared" si="118"/>
        <v/>
      </c>
      <c r="DZ130" s="23" t="str">
        <f t="shared" si="119"/>
        <v/>
      </c>
      <c r="EA130" s="23" t="str">
        <f t="shared" si="120"/>
        <v/>
      </c>
      <c r="EB130" s="23" t="str">
        <f t="shared" si="121"/>
        <v/>
      </c>
      <c r="EC130" s="23" t="str">
        <f t="shared" si="122"/>
        <v/>
      </c>
      <c r="ED130" s="23" t="str">
        <f t="shared" si="123"/>
        <v/>
      </c>
      <c r="EE130" s="23" t="str">
        <f t="shared" si="124"/>
        <v/>
      </c>
    </row>
    <row r="131" spans="1:135" ht="11.25" customHeight="1">
      <c r="A131" s="63" t="s">
        <v>219</v>
      </c>
      <c r="B131" s="77" t="s">
        <v>81</v>
      </c>
      <c r="C131" s="77" t="s">
        <v>169</v>
      </c>
      <c r="D131" s="77" t="s">
        <v>156</v>
      </c>
      <c r="E131" s="74">
        <v>1</v>
      </c>
      <c r="F131" s="77" t="s">
        <v>207</v>
      </c>
      <c r="G131" s="106">
        <v>39703</v>
      </c>
      <c r="H131" s="106"/>
      <c r="I131" s="70"/>
      <c r="J131" s="71"/>
      <c r="K131" s="72"/>
      <c r="L131" s="70">
        <v>1</v>
      </c>
      <c r="M131" s="73" t="s">
        <v>255</v>
      </c>
      <c r="N131" s="72"/>
      <c r="O131" s="74">
        <f t="shared" si="93"/>
        <v>2</v>
      </c>
      <c r="P131" s="74">
        <f t="shared" si="94"/>
        <v>9</v>
      </c>
      <c r="Q131" s="74">
        <f t="shared" si="95"/>
        <v>2008</v>
      </c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DC131" s="23" t="str">
        <f t="shared" si="96"/>
        <v/>
      </c>
      <c r="DD131" s="23" t="str">
        <f t="shared" si="97"/>
        <v/>
      </c>
      <c r="DE131" s="23" t="str">
        <f t="shared" si="98"/>
        <v/>
      </c>
      <c r="DF131" s="23" t="str">
        <f t="shared" si="99"/>
        <v/>
      </c>
      <c r="DG131" s="23" t="str">
        <f t="shared" si="100"/>
        <v/>
      </c>
      <c r="DH131" s="23" t="str">
        <f t="shared" si="101"/>
        <v/>
      </c>
      <c r="DI131" s="23" t="str">
        <f t="shared" si="102"/>
        <v/>
      </c>
      <c r="DJ131" s="23" t="str">
        <f t="shared" si="103"/>
        <v/>
      </c>
      <c r="DK131" s="23" t="str">
        <f t="shared" si="104"/>
        <v/>
      </c>
      <c r="DL131" s="23" t="str">
        <f t="shared" si="105"/>
        <v/>
      </c>
      <c r="DM131" s="23" t="str">
        <f t="shared" si="106"/>
        <v/>
      </c>
      <c r="DN131" s="23" t="str">
        <f t="shared" si="107"/>
        <v/>
      </c>
      <c r="DO131" s="23" t="str">
        <f t="shared" si="108"/>
        <v/>
      </c>
      <c r="DP131" s="23" t="str">
        <f t="shared" si="109"/>
        <v/>
      </c>
      <c r="DQ131" s="23" t="str">
        <f t="shared" si="110"/>
        <v/>
      </c>
      <c r="DR131" s="23" t="str">
        <f t="shared" si="111"/>
        <v/>
      </c>
      <c r="DS131" s="23" t="str">
        <f t="shared" si="112"/>
        <v/>
      </c>
      <c r="DT131" s="23" t="str">
        <f t="shared" si="113"/>
        <v/>
      </c>
      <c r="DU131" s="23" t="str">
        <f t="shared" si="114"/>
        <v/>
      </c>
      <c r="DV131" s="23" t="str">
        <f t="shared" si="115"/>
        <v/>
      </c>
      <c r="DW131" s="23" t="str">
        <f t="shared" si="116"/>
        <v/>
      </c>
      <c r="DX131" s="23" t="str">
        <f t="shared" si="117"/>
        <v/>
      </c>
      <c r="DY131" s="23" t="str">
        <f t="shared" si="118"/>
        <v/>
      </c>
      <c r="DZ131" s="23" t="str">
        <f t="shared" si="119"/>
        <v/>
      </c>
      <c r="EA131" s="23" t="str">
        <f t="shared" si="120"/>
        <v/>
      </c>
      <c r="EB131" s="23" t="str">
        <f t="shared" si="121"/>
        <v/>
      </c>
      <c r="EC131" s="23" t="str">
        <f t="shared" si="122"/>
        <v/>
      </c>
      <c r="ED131" s="23" t="str">
        <f t="shared" si="123"/>
        <v/>
      </c>
      <c r="EE131" s="23" t="str">
        <f t="shared" si="124"/>
        <v/>
      </c>
    </row>
    <row r="132" spans="1:135" ht="11.25" customHeight="1">
      <c r="A132" s="78" t="s">
        <v>219</v>
      </c>
      <c r="B132" s="21" t="s">
        <v>81</v>
      </c>
      <c r="C132" s="21" t="s">
        <v>170</v>
      </c>
      <c r="D132" s="21" t="s">
        <v>138</v>
      </c>
      <c r="E132" s="20">
        <v>1</v>
      </c>
      <c r="F132" s="21" t="s">
        <v>207</v>
      </c>
      <c r="G132" s="107">
        <v>39708</v>
      </c>
      <c r="H132" s="107"/>
      <c r="I132" s="33"/>
      <c r="J132" s="27"/>
      <c r="K132" s="37"/>
      <c r="L132" s="33">
        <v>1</v>
      </c>
      <c r="M132" s="38" t="s">
        <v>255</v>
      </c>
      <c r="N132" s="37"/>
      <c r="O132" s="20">
        <f t="shared" si="93"/>
        <v>2</v>
      </c>
      <c r="P132" s="20">
        <f t="shared" si="94"/>
        <v>9</v>
      </c>
      <c r="Q132" s="20">
        <f t="shared" si="95"/>
        <v>2008</v>
      </c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DC132" s="23" t="str">
        <f t="shared" ref="DC132:DC164" si="125">IF(Q132=1977,IF($E132=0,"",$E132),"")</f>
        <v/>
      </c>
      <c r="DD132" s="23" t="str">
        <f t="shared" ref="DD132:DD164" si="126">IF(Q132=1978,IF($E132=0,"",$E132),"")</f>
        <v/>
      </c>
      <c r="DE132" s="23" t="str">
        <f t="shared" ref="DE132:DE164" si="127">IF(Q132=1979,IF($E132=0,"",$E132),"")</f>
        <v/>
      </c>
      <c r="DF132" s="23" t="str">
        <f t="shared" ref="DF132:DF164" si="128">IF(Q132=1980,IF($E132=0,"",$E132),"")</f>
        <v/>
      </c>
      <c r="DG132" s="23" t="str">
        <f t="shared" ref="DG132:DG164" si="129">IF(Q132=1981,IF($E132=0,"",$E132),"")</f>
        <v/>
      </c>
      <c r="DH132" s="23" t="str">
        <f t="shared" ref="DH132:DH164" si="130">IF(Q132=1982,IF($E132=0,"",$E132),"")</f>
        <v/>
      </c>
      <c r="DI132" s="23" t="str">
        <f t="shared" ref="DI132:DI164" si="131">IF(Q132=1983,IF($E132=0,"",$E132),"")</f>
        <v/>
      </c>
      <c r="DJ132" s="23" t="str">
        <f t="shared" ref="DJ132:DJ164" si="132">IF(Q132=1984,IF($E132=0,"",$E132),"")</f>
        <v/>
      </c>
      <c r="DK132" s="23" t="str">
        <f t="shared" ref="DK132:DK164" si="133">IF(Q132=1985,IF($E132=0,"",$E132),"")</f>
        <v/>
      </c>
      <c r="DL132" s="23" t="str">
        <f t="shared" ref="DL132:DL164" si="134">IF(Q132=1986,IF($E132=0,"",$E132),"")</f>
        <v/>
      </c>
      <c r="DM132" s="23" t="str">
        <f t="shared" ref="DM132:DM164" si="135">IF(Q132=1987,IF($E132=0,"",$E132),"")</f>
        <v/>
      </c>
      <c r="DN132" s="23" t="str">
        <f t="shared" ref="DN132:DN164" si="136">IF(Q132=1988,IF($E132=0,"",$E132),"")</f>
        <v/>
      </c>
      <c r="DO132" s="23" t="str">
        <f t="shared" ref="DO132:DO164" si="137">IF(Q132=1989,IF($E132=0,"",$E132),"")</f>
        <v/>
      </c>
      <c r="DP132" s="23" t="str">
        <f t="shared" ref="DP132:DP164" si="138">IF(Q132=1990,IF($E132=0,"",$E132),"")</f>
        <v/>
      </c>
      <c r="DQ132" s="23" t="str">
        <f t="shared" ref="DQ132:DQ164" si="139">IF(Q132=1991,IF($E132=0,"",$E132),"")</f>
        <v/>
      </c>
      <c r="DR132" s="23" t="str">
        <f t="shared" ref="DR132:DR164" si="140">IF(Q132=1992,IF($E132=0,"",$E132),"")</f>
        <v/>
      </c>
      <c r="DS132" s="23" t="str">
        <f t="shared" ref="DS132:DS164" si="141">IF(Q132=1993,IF($E132=0,"",$E132),"")</f>
        <v/>
      </c>
      <c r="DT132" s="23" t="str">
        <f t="shared" ref="DT132:DT164" si="142">IF(Q132=1994,IF($E132=0,"",$E132),"")</f>
        <v/>
      </c>
      <c r="DU132" s="23" t="str">
        <f t="shared" ref="DU132:DU164" si="143">IF(Q132=1995,IF($E132=0,"",$E132),"")</f>
        <v/>
      </c>
      <c r="DV132" s="23" t="str">
        <f t="shared" ref="DV132:DV164" si="144">IF(Q132=1996,IF($E132=0,"",$E132),"")</f>
        <v/>
      </c>
      <c r="DW132" s="23" t="str">
        <f t="shared" ref="DW132:DW164" si="145">IF(Q132=1997,IF($E132=0,"",$E132),"")</f>
        <v/>
      </c>
      <c r="DX132" s="23" t="str">
        <f t="shared" ref="DX132:DX164" si="146">IF(Q132=1998,IF($E132=0,"",$E132),"")</f>
        <v/>
      </c>
      <c r="DY132" s="23" t="str">
        <f t="shared" ref="DY132:DY164" si="147">IF(Q132=1999,IF($E132=0,"",$E132),"")</f>
        <v/>
      </c>
      <c r="DZ132" s="23" t="str">
        <f t="shared" ref="DZ132:DZ164" si="148">IF(Q132=2000,IF($E132=0,"",$E132),"")</f>
        <v/>
      </c>
      <c r="EA132" s="23" t="str">
        <f t="shared" ref="EA132:EA164" si="149">IF(Q132=2001,IF($E132=0,"",$E132),"")</f>
        <v/>
      </c>
      <c r="EB132" s="23" t="str">
        <f t="shared" ref="EB132:EB164" si="150">IF(Q132=2002,IF($E132=0,"",$E132),"")</f>
        <v/>
      </c>
      <c r="EC132" s="23" t="str">
        <f t="shared" ref="EC132:EC164" si="151">IF(Q132=2003,IF($E132=0,"",$E132),"")</f>
        <v/>
      </c>
      <c r="ED132" s="23" t="str">
        <f t="shared" ref="ED132:ED164" si="152">IF(Q132=2004,IF($E132=0,"",$E132),"")</f>
        <v/>
      </c>
      <c r="EE132" s="23" t="str">
        <f t="shared" ref="EE132:EE164" si="153">IF(Q132=2005,IF($E132=0,"",$E132),"")</f>
        <v/>
      </c>
    </row>
    <row r="133" spans="1:135" ht="11.25" customHeight="1">
      <c r="A133" s="63" t="s">
        <v>219</v>
      </c>
      <c r="B133" s="77" t="s">
        <v>79</v>
      </c>
      <c r="C133" s="77" t="s">
        <v>171</v>
      </c>
      <c r="D133" s="77" t="s">
        <v>240</v>
      </c>
      <c r="E133" s="74">
        <v>1</v>
      </c>
      <c r="F133" s="77" t="s">
        <v>207</v>
      </c>
      <c r="G133" s="106">
        <v>39719</v>
      </c>
      <c r="H133" s="106">
        <v>39722</v>
      </c>
      <c r="I133" s="70"/>
      <c r="J133" s="71"/>
      <c r="K133" s="72"/>
      <c r="L133" s="70">
        <v>1</v>
      </c>
      <c r="M133" s="73" t="s">
        <v>162</v>
      </c>
      <c r="N133" s="72"/>
      <c r="O133" s="74">
        <f t="shared" si="93"/>
        <v>3</v>
      </c>
      <c r="P133" s="74">
        <f t="shared" si="94"/>
        <v>9</v>
      </c>
      <c r="Q133" s="74">
        <f t="shared" si="95"/>
        <v>2008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DC133" s="23" t="str">
        <f t="shared" si="125"/>
        <v/>
      </c>
      <c r="DD133" s="23" t="str">
        <f t="shared" si="126"/>
        <v/>
      </c>
      <c r="DE133" s="23" t="str">
        <f t="shared" si="127"/>
        <v/>
      </c>
      <c r="DF133" s="23" t="str">
        <f t="shared" si="128"/>
        <v/>
      </c>
      <c r="DG133" s="23" t="str">
        <f t="shared" si="129"/>
        <v/>
      </c>
      <c r="DH133" s="23" t="str">
        <f t="shared" si="130"/>
        <v/>
      </c>
      <c r="DI133" s="23" t="str">
        <f t="shared" si="131"/>
        <v/>
      </c>
      <c r="DJ133" s="23" t="str">
        <f t="shared" si="132"/>
        <v/>
      </c>
      <c r="DK133" s="23" t="str">
        <f t="shared" si="133"/>
        <v/>
      </c>
      <c r="DL133" s="23" t="str">
        <f t="shared" si="134"/>
        <v/>
      </c>
      <c r="DM133" s="23" t="str">
        <f t="shared" si="135"/>
        <v/>
      </c>
      <c r="DN133" s="23" t="str">
        <f t="shared" si="136"/>
        <v/>
      </c>
      <c r="DO133" s="23" t="str">
        <f t="shared" si="137"/>
        <v/>
      </c>
      <c r="DP133" s="23" t="str">
        <f t="shared" si="138"/>
        <v/>
      </c>
      <c r="DQ133" s="23" t="str">
        <f t="shared" si="139"/>
        <v/>
      </c>
      <c r="DR133" s="23" t="str">
        <f t="shared" si="140"/>
        <v/>
      </c>
      <c r="DS133" s="23" t="str">
        <f t="shared" si="141"/>
        <v/>
      </c>
      <c r="DT133" s="23" t="str">
        <f t="shared" si="142"/>
        <v/>
      </c>
      <c r="DU133" s="23" t="str">
        <f t="shared" si="143"/>
        <v/>
      </c>
      <c r="DV133" s="23" t="str">
        <f t="shared" si="144"/>
        <v/>
      </c>
      <c r="DW133" s="23" t="str">
        <f t="shared" si="145"/>
        <v/>
      </c>
      <c r="DX133" s="23" t="str">
        <f t="shared" si="146"/>
        <v/>
      </c>
      <c r="DY133" s="23" t="str">
        <f t="shared" si="147"/>
        <v/>
      </c>
      <c r="DZ133" s="23" t="str">
        <f t="shared" si="148"/>
        <v/>
      </c>
      <c r="EA133" s="23" t="str">
        <f t="shared" si="149"/>
        <v/>
      </c>
      <c r="EB133" s="23" t="str">
        <f t="shared" si="150"/>
        <v/>
      </c>
      <c r="EC133" s="23" t="str">
        <f t="shared" si="151"/>
        <v/>
      </c>
      <c r="ED133" s="23" t="str">
        <f t="shared" si="152"/>
        <v/>
      </c>
      <c r="EE133" s="23" t="str">
        <f t="shared" si="153"/>
        <v/>
      </c>
    </row>
    <row r="134" spans="1:135" ht="11.25" customHeight="1">
      <c r="A134" s="78" t="s">
        <v>219</v>
      </c>
      <c r="B134" s="21" t="s">
        <v>79</v>
      </c>
      <c r="C134" s="21" t="s">
        <v>230</v>
      </c>
      <c r="D134" s="21" t="s">
        <v>231</v>
      </c>
      <c r="E134" s="20">
        <v>1</v>
      </c>
      <c r="F134" s="21" t="s">
        <v>224</v>
      </c>
      <c r="G134" s="107">
        <v>39722</v>
      </c>
      <c r="H134" s="107">
        <v>39724</v>
      </c>
      <c r="I134" s="33"/>
      <c r="J134" s="27"/>
      <c r="K134" s="37"/>
      <c r="L134" s="33">
        <v>1</v>
      </c>
      <c r="M134" s="38" t="s">
        <v>255</v>
      </c>
      <c r="N134" s="37"/>
      <c r="O134" s="20">
        <f t="shared" si="93"/>
        <v>1</v>
      </c>
      <c r="P134" s="20">
        <f t="shared" si="94"/>
        <v>10</v>
      </c>
      <c r="Q134" s="20">
        <f t="shared" si="95"/>
        <v>2008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DC134" s="23" t="str">
        <f t="shared" si="125"/>
        <v/>
      </c>
      <c r="DD134" s="23" t="str">
        <f t="shared" si="126"/>
        <v/>
      </c>
      <c r="DE134" s="23" t="str">
        <f t="shared" si="127"/>
        <v/>
      </c>
      <c r="DF134" s="23" t="str">
        <f t="shared" si="128"/>
        <v/>
      </c>
      <c r="DG134" s="23" t="str">
        <f t="shared" si="129"/>
        <v/>
      </c>
      <c r="DH134" s="23" t="str">
        <f t="shared" si="130"/>
        <v/>
      </c>
      <c r="DI134" s="23" t="str">
        <f t="shared" si="131"/>
        <v/>
      </c>
      <c r="DJ134" s="23" t="str">
        <f t="shared" si="132"/>
        <v/>
      </c>
      <c r="DK134" s="23" t="str">
        <f t="shared" si="133"/>
        <v/>
      </c>
      <c r="DL134" s="23" t="str">
        <f t="shared" si="134"/>
        <v/>
      </c>
      <c r="DM134" s="23" t="str">
        <f t="shared" si="135"/>
        <v/>
      </c>
      <c r="DN134" s="23" t="str">
        <f t="shared" si="136"/>
        <v/>
      </c>
      <c r="DO134" s="23" t="str">
        <f t="shared" si="137"/>
        <v/>
      </c>
      <c r="DP134" s="23" t="str">
        <f t="shared" si="138"/>
        <v/>
      </c>
      <c r="DQ134" s="23" t="str">
        <f t="shared" si="139"/>
        <v/>
      </c>
      <c r="DR134" s="23" t="str">
        <f t="shared" si="140"/>
        <v/>
      </c>
      <c r="DS134" s="23" t="str">
        <f t="shared" si="141"/>
        <v/>
      </c>
      <c r="DT134" s="23" t="str">
        <f t="shared" si="142"/>
        <v/>
      </c>
      <c r="DU134" s="23" t="str">
        <f t="shared" si="143"/>
        <v/>
      </c>
      <c r="DV134" s="23" t="str">
        <f t="shared" si="144"/>
        <v/>
      </c>
      <c r="DW134" s="23" t="str">
        <f t="shared" si="145"/>
        <v/>
      </c>
      <c r="DX134" s="23" t="str">
        <f t="shared" si="146"/>
        <v/>
      </c>
      <c r="DY134" s="23" t="str">
        <f t="shared" si="147"/>
        <v/>
      </c>
      <c r="DZ134" s="23" t="str">
        <f t="shared" si="148"/>
        <v/>
      </c>
      <c r="EA134" s="23" t="str">
        <f t="shared" si="149"/>
        <v/>
      </c>
      <c r="EB134" s="23" t="str">
        <f t="shared" si="150"/>
        <v/>
      </c>
      <c r="EC134" s="23" t="str">
        <f t="shared" si="151"/>
        <v/>
      </c>
      <c r="ED134" s="23" t="str">
        <f t="shared" si="152"/>
        <v/>
      </c>
      <c r="EE134" s="23" t="str">
        <f t="shared" si="153"/>
        <v/>
      </c>
    </row>
    <row r="135" spans="1:135" ht="11.25" customHeight="1">
      <c r="A135" s="63" t="s">
        <v>219</v>
      </c>
      <c r="B135" s="77" t="s">
        <v>72</v>
      </c>
      <c r="C135" s="77" t="s">
        <v>172</v>
      </c>
      <c r="D135" s="77" t="s">
        <v>50</v>
      </c>
      <c r="E135" s="74">
        <v>1</v>
      </c>
      <c r="F135" s="77" t="s">
        <v>207</v>
      </c>
      <c r="G135" s="106">
        <v>39727</v>
      </c>
      <c r="H135" s="106"/>
      <c r="I135" s="70"/>
      <c r="J135" s="71"/>
      <c r="K135" s="72"/>
      <c r="L135" s="70">
        <v>1</v>
      </c>
      <c r="M135" s="73" t="s">
        <v>255</v>
      </c>
      <c r="N135" s="72"/>
      <c r="O135" s="74">
        <f t="shared" si="93"/>
        <v>1</v>
      </c>
      <c r="P135" s="74">
        <f t="shared" si="94"/>
        <v>10</v>
      </c>
      <c r="Q135" s="74">
        <f t="shared" si="95"/>
        <v>2008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DC135" s="23" t="str">
        <f t="shared" si="125"/>
        <v/>
      </c>
      <c r="DD135" s="23" t="str">
        <f t="shared" si="126"/>
        <v/>
      </c>
      <c r="DE135" s="23" t="str">
        <f t="shared" si="127"/>
        <v/>
      </c>
      <c r="DF135" s="23" t="str">
        <f t="shared" si="128"/>
        <v/>
      </c>
      <c r="DG135" s="23" t="str">
        <f t="shared" si="129"/>
        <v/>
      </c>
      <c r="DH135" s="23" t="str">
        <f t="shared" si="130"/>
        <v/>
      </c>
      <c r="DI135" s="23" t="str">
        <f t="shared" si="131"/>
        <v/>
      </c>
      <c r="DJ135" s="23" t="str">
        <f t="shared" si="132"/>
        <v/>
      </c>
      <c r="DK135" s="23" t="str">
        <f t="shared" si="133"/>
        <v/>
      </c>
      <c r="DL135" s="23" t="str">
        <f t="shared" si="134"/>
        <v/>
      </c>
      <c r="DM135" s="23" t="str">
        <f t="shared" si="135"/>
        <v/>
      </c>
      <c r="DN135" s="23" t="str">
        <f t="shared" si="136"/>
        <v/>
      </c>
      <c r="DO135" s="23" t="str">
        <f t="shared" si="137"/>
        <v/>
      </c>
      <c r="DP135" s="23" t="str">
        <f t="shared" si="138"/>
        <v/>
      </c>
      <c r="DQ135" s="23" t="str">
        <f t="shared" si="139"/>
        <v/>
      </c>
      <c r="DR135" s="23" t="str">
        <f t="shared" si="140"/>
        <v/>
      </c>
      <c r="DS135" s="23" t="str">
        <f t="shared" si="141"/>
        <v/>
      </c>
      <c r="DT135" s="23" t="str">
        <f t="shared" si="142"/>
        <v/>
      </c>
      <c r="DU135" s="23" t="str">
        <f t="shared" si="143"/>
        <v/>
      </c>
      <c r="DV135" s="23" t="str">
        <f t="shared" si="144"/>
        <v/>
      </c>
      <c r="DW135" s="23" t="str">
        <f t="shared" si="145"/>
        <v/>
      </c>
      <c r="DX135" s="23" t="str">
        <f t="shared" si="146"/>
        <v/>
      </c>
      <c r="DY135" s="23" t="str">
        <f t="shared" si="147"/>
        <v/>
      </c>
      <c r="DZ135" s="23" t="str">
        <f t="shared" si="148"/>
        <v/>
      </c>
      <c r="EA135" s="23" t="str">
        <f t="shared" si="149"/>
        <v/>
      </c>
      <c r="EB135" s="23" t="str">
        <f t="shared" si="150"/>
        <v/>
      </c>
      <c r="EC135" s="23" t="str">
        <f t="shared" si="151"/>
        <v/>
      </c>
      <c r="ED135" s="23" t="str">
        <f t="shared" si="152"/>
        <v/>
      </c>
      <c r="EE135" s="23" t="str">
        <f t="shared" si="153"/>
        <v/>
      </c>
    </row>
    <row r="136" spans="1:135" ht="11.25" customHeight="1">
      <c r="A136" s="78" t="s">
        <v>219</v>
      </c>
      <c r="B136" s="21" t="s">
        <v>79</v>
      </c>
      <c r="C136" s="21" t="s">
        <v>324</v>
      </c>
      <c r="D136" s="21" t="s">
        <v>149</v>
      </c>
      <c r="E136" s="20">
        <v>1</v>
      </c>
      <c r="F136" s="21" t="s">
        <v>207</v>
      </c>
      <c r="G136" s="107">
        <v>40069</v>
      </c>
      <c r="H136" s="107">
        <v>40074</v>
      </c>
      <c r="I136" s="33"/>
      <c r="J136" s="27"/>
      <c r="K136" s="37"/>
      <c r="L136" s="33">
        <v>1</v>
      </c>
      <c r="M136" s="38" t="s">
        <v>254</v>
      </c>
      <c r="N136" s="37"/>
      <c r="O136" s="20">
        <f t="shared" si="93"/>
        <v>2</v>
      </c>
      <c r="P136" s="20">
        <f t="shared" si="94"/>
        <v>9</v>
      </c>
      <c r="Q136" s="20">
        <f t="shared" si="95"/>
        <v>2009</v>
      </c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DC136" s="23" t="str">
        <f t="shared" si="125"/>
        <v/>
      </c>
      <c r="DD136" s="23" t="str">
        <f t="shared" si="126"/>
        <v/>
      </c>
      <c r="DE136" s="23" t="str">
        <f t="shared" si="127"/>
        <v/>
      </c>
      <c r="DF136" s="23" t="str">
        <f t="shared" si="128"/>
        <v/>
      </c>
      <c r="DG136" s="23" t="str">
        <f t="shared" si="129"/>
        <v/>
      </c>
      <c r="DH136" s="23" t="str">
        <f t="shared" si="130"/>
        <v/>
      </c>
      <c r="DI136" s="23" t="str">
        <f t="shared" si="131"/>
        <v/>
      </c>
      <c r="DJ136" s="23" t="str">
        <f t="shared" si="132"/>
        <v/>
      </c>
      <c r="DK136" s="23" t="str">
        <f t="shared" si="133"/>
        <v/>
      </c>
      <c r="DL136" s="23" t="str">
        <f t="shared" si="134"/>
        <v/>
      </c>
      <c r="DM136" s="23" t="str">
        <f t="shared" si="135"/>
        <v/>
      </c>
      <c r="DN136" s="23" t="str">
        <f t="shared" si="136"/>
        <v/>
      </c>
      <c r="DO136" s="23" t="str">
        <f t="shared" si="137"/>
        <v/>
      </c>
      <c r="DP136" s="23" t="str">
        <f t="shared" si="138"/>
        <v/>
      </c>
      <c r="DQ136" s="23" t="str">
        <f t="shared" si="139"/>
        <v/>
      </c>
      <c r="DR136" s="23" t="str">
        <f t="shared" si="140"/>
        <v/>
      </c>
      <c r="DS136" s="23" t="str">
        <f t="shared" si="141"/>
        <v/>
      </c>
      <c r="DT136" s="23" t="str">
        <f t="shared" si="142"/>
        <v/>
      </c>
      <c r="DU136" s="23" t="str">
        <f t="shared" si="143"/>
        <v/>
      </c>
      <c r="DV136" s="23" t="str">
        <f t="shared" si="144"/>
        <v/>
      </c>
      <c r="DW136" s="23" t="str">
        <f t="shared" si="145"/>
        <v/>
      </c>
      <c r="DX136" s="23" t="str">
        <f t="shared" si="146"/>
        <v/>
      </c>
      <c r="DY136" s="23" t="str">
        <f t="shared" si="147"/>
        <v/>
      </c>
      <c r="DZ136" s="23" t="str">
        <f t="shared" si="148"/>
        <v/>
      </c>
      <c r="EA136" s="23" t="str">
        <f t="shared" si="149"/>
        <v/>
      </c>
      <c r="EB136" s="23" t="str">
        <f t="shared" si="150"/>
        <v/>
      </c>
      <c r="EC136" s="23" t="str">
        <f t="shared" si="151"/>
        <v/>
      </c>
      <c r="ED136" s="23" t="str">
        <f t="shared" si="152"/>
        <v/>
      </c>
      <c r="EE136" s="23" t="str">
        <f t="shared" si="153"/>
        <v/>
      </c>
    </row>
    <row r="137" spans="1:135" ht="11.25" customHeight="1">
      <c r="A137" s="63" t="s">
        <v>219</v>
      </c>
      <c r="B137" s="77" t="s">
        <v>81</v>
      </c>
      <c r="C137" s="77" t="s">
        <v>153</v>
      </c>
      <c r="D137" s="77" t="s">
        <v>174</v>
      </c>
      <c r="E137" s="74">
        <v>1</v>
      </c>
      <c r="F137" s="77" t="s">
        <v>207</v>
      </c>
      <c r="G137" s="106">
        <v>40075</v>
      </c>
      <c r="H137" s="106">
        <v>40077</v>
      </c>
      <c r="I137" s="70"/>
      <c r="J137" s="71"/>
      <c r="K137" s="72"/>
      <c r="L137" s="70">
        <v>1</v>
      </c>
      <c r="M137" s="73" t="s">
        <v>254</v>
      </c>
      <c r="N137" s="72"/>
      <c r="O137" s="74">
        <f t="shared" si="93"/>
        <v>2</v>
      </c>
      <c r="P137" s="74">
        <f t="shared" si="94"/>
        <v>9</v>
      </c>
      <c r="Q137" s="74">
        <f t="shared" si="95"/>
        <v>2009</v>
      </c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DC137" s="23" t="str">
        <f t="shared" si="125"/>
        <v/>
      </c>
      <c r="DD137" s="23" t="str">
        <f t="shared" si="126"/>
        <v/>
      </c>
      <c r="DE137" s="23" t="str">
        <f t="shared" si="127"/>
        <v/>
      </c>
      <c r="DF137" s="23" t="str">
        <f t="shared" si="128"/>
        <v/>
      </c>
      <c r="DG137" s="23" t="str">
        <f t="shared" si="129"/>
        <v/>
      </c>
      <c r="DH137" s="23" t="str">
        <f t="shared" si="130"/>
        <v/>
      </c>
      <c r="DI137" s="23" t="str">
        <f t="shared" si="131"/>
        <v/>
      </c>
      <c r="DJ137" s="23" t="str">
        <f t="shared" si="132"/>
        <v/>
      </c>
      <c r="DK137" s="23" t="str">
        <f t="shared" si="133"/>
        <v/>
      </c>
      <c r="DL137" s="23" t="str">
        <f t="shared" si="134"/>
        <v/>
      </c>
      <c r="DM137" s="23" t="str">
        <f t="shared" si="135"/>
        <v/>
      </c>
      <c r="DN137" s="23" t="str">
        <f t="shared" si="136"/>
        <v/>
      </c>
      <c r="DO137" s="23" t="str">
        <f t="shared" si="137"/>
        <v/>
      </c>
      <c r="DP137" s="23" t="str">
        <f t="shared" si="138"/>
        <v/>
      </c>
      <c r="DQ137" s="23" t="str">
        <f t="shared" si="139"/>
        <v/>
      </c>
      <c r="DR137" s="23" t="str">
        <f t="shared" si="140"/>
        <v/>
      </c>
      <c r="DS137" s="23" t="str">
        <f t="shared" si="141"/>
        <v/>
      </c>
      <c r="DT137" s="23" t="str">
        <f t="shared" si="142"/>
        <v/>
      </c>
      <c r="DU137" s="23" t="str">
        <f t="shared" si="143"/>
        <v/>
      </c>
      <c r="DV137" s="23" t="str">
        <f t="shared" si="144"/>
        <v/>
      </c>
      <c r="DW137" s="23" t="str">
        <f t="shared" si="145"/>
        <v/>
      </c>
      <c r="DX137" s="23" t="str">
        <f t="shared" si="146"/>
        <v/>
      </c>
      <c r="DY137" s="23" t="str">
        <f t="shared" si="147"/>
        <v/>
      </c>
      <c r="DZ137" s="23" t="str">
        <f t="shared" si="148"/>
        <v/>
      </c>
      <c r="EA137" s="23" t="str">
        <f t="shared" si="149"/>
        <v/>
      </c>
      <c r="EB137" s="23" t="str">
        <f t="shared" si="150"/>
        <v/>
      </c>
      <c r="EC137" s="23" t="str">
        <f t="shared" si="151"/>
        <v/>
      </c>
      <c r="ED137" s="23" t="str">
        <f t="shared" si="152"/>
        <v/>
      </c>
      <c r="EE137" s="23" t="str">
        <f t="shared" si="153"/>
        <v/>
      </c>
    </row>
    <row r="138" spans="1:135" ht="11.25" customHeight="1">
      <c r="A138" s="78" t="s">
        <v>219</v>
      </c>
      <c r="B138" s="21" t="s">
        <v>81</v>
      </c>
      <c r="C138" s="21" t="s">
        <v>145</v>
      </c>
      <c r="D138" s="21" t="s">
        <v>156</v>
      </c>
      <c r="E138" s="20">
        <v>1</v>
      </c>
      <c r="F138" s="21" t="s">
        <v>207</v>
      </c>
      <c r="G138" s="107">
        <v>40077</v>
      </c>
      <c r="H138" s="107"/>
      <c r="I138" s="33"/>
      <c r="J138" s="27"/>
      <c r="K138" s="37"/>
      <c r="L138" s="33">
        <v>1</v>
      </c>
      <c r="M138" s="38" t="s">
        <v>254</v>
      </c>
      <c r="N138" s="37"/>
      <c r="O138" s="20">
        <f t="shared" si="93"/>
        <v>3</v>
      </c>
      <c r="P138" s="20">
        <f t="shared" si="94"/>
        <v>9</v>
      </c>
      <c r="Q138" s="20">
        <f t="shared" si="95"/>
        <v>2009</v>
      </c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DC138" s="23" t="str">
        <f t="shared" si="125"/>
        <v/>
      </c>
      <c r="DD138" s="23" t="str">
        <f t="shared" si="126"/>
        <v/>
      </c>
      <c r="DE138" s="23" t="str">
        <f t="shared" si="127"/>
        <v/>
      </c>
      <c r="DF138" s="23" t="str">
        <f t="shared" si="128"/>
        <v/>
      </c>
      <c r="DG138" s="23" t="str">
        <f t="shared" si="129"/>
        <v/>
      </c>
      <c r="DH138" s="23" t="str">
        <f t="shared" si="130"/>
        <v/>
      </c>
      <c r="DI138" s="23" t="str">
        <f t="shared" si="131"/>
        <v/>
      </c>
      <c r="DJ138" s="23" t="str">
        <f t="shared" si="132"/>
        <v/>
      </c>
      <c r="DK138" s="23" t="str">
        <f t="shared" si="133"/>
        <v/>
      </c>
      <c r="DL138" s="23" t="str">
        <f t="shared" si="134"/>
        <v/>
      </c>
      <c r="DM138" s="23" t="str">
        <f t="shared" si="135"/>
        <v/>
      </c>
      <c r="DN138" s="23" t="str">
        <f t="shared" si="136"/>
        <v/>
      </c>
      <c r="DO138" s="23" t="str">
        <f t="shared" si="137"/>
        <v/>
      </c>
      <c r="DP138" s="23" t="str">
        <f t="shared" si="138"/>
        <v/>
      </c>
      <c r="DQ138" s="23" t="str">
        <f t="shared" si="139"/>
        <v/>
      </c>
      <c r="DR138" s="23" t="str">
        <f t="shared" si="140"/>
        <v/>
      </c>
      <c r="DS138" s="23" t="str">
        <f t="shared" si="141"/>
        <v/>
      </c>
      <c r="DT138" s="23" t="str">
        <f t="shared" si="142"/>
        <v/>
      </c>
      <c r="DU138" s="23" t="str">
        <f t="shared" si="143"/>
        <v/>
      </c>
      <c r="DV138" s="23" t="str">
        <f t="shared" si="144"/>
        <v/>
      </c>
      <c r="DW138" s="23" t="str">
        <f t="shared" si="145"/>
        <v/>
      </c>
      <c r="DX138" s="23" t="str">
        <f t="shared" si="146"/>
        <v/>
      </c>
      <c r="DY138" s="23" t="str">
        <f t="shared" si="147"/>
        <v/>
      </c>
      <c r="DZ138" s="23" t="str">
        <f t="shared" si="148"/>
        <v/>
      </c>
      <c r="EA138" s="23" t="str">
        <f t="shared" si="149"/>
        <v/>
      </c>
      <c r="EB138" s="23" t="str">
        <f t="shared" si="150"/>
        <v/>
      </c>
      <c r="EC138" s="23" t="str">
        <f t="shared" si="151"/>
        <v/>
      </c>
      <c r="ED138" s="23" t="str">
        <f t="shared" si="152"/>
        <v/>
      </c>
      <c r="EE138" s="23" t="str">
        <f t="shared" si="153"/>
        <v/>
      </c>
    </row>
    <row r="139" spans="1:135" ht="11.25" customHeight="1">
      <c r="A139" s="63" t="s">
        <v>219</v>
      </c>
      <c r="B139" s="77" t="s">
        <v>78</v>
      </c>
      <c r="C139" s="77" t="s">
        <v>175</v>
      </c>
      <c r="D139" s="77" t="s">
        <v>146</v>
      </c>
      <c r="E139" s="74">
        <v>1</v>
      </c>
      <c r="F139" s="77" t="s">
        <v>207</v>
      </c>
      <c r="G139" s="106">
        <v>40104</v>
      </c>
      <c r="H139" s="106"/>
      <c r="I139" s="70"/>
      <c r="J139" s="71"/>
      <c r="K139" s="72"/>
      <c r="L139" s="70">
        <v>1</v>
      </c>
      <c r="M139" s="73" t="s">
        <v>254</v>
      </c>
      <c r="N139" s="72"/>
      <c r="O139" s="74">
        <f t="shared" si="93"/>
        <v>2</v>
      </c>
      <c r="P139" s="74">
        <f t="shared" si="94"/>
        <v>10</v>
      </c>
      <c r="Q139" s="74">
        <f t="shared" si="95"/>
        <v>2009</v>
      </c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DC139" s="23" t="str">
        <f t="shared" si="125"/>
        <v/>
      </c>
      <c r="DD139" s="23" t="str">
        <f t="shared" si="126"/>
        <v/>
      </c>
      <c r="DE139" s="23" t="str">
        <f t="shared" si="127"/>
        <v/>
      </c>
      <c r="DF139" s="23" t="str">
        <f t="shared" si="128"/>
        <v/>
      </c>
      <c r="DG139" s="23" t="str">
        <f t="shared" si="129"/>
        <v/>
      </c>
      <c r="DH139" s="23" t="str">
        <f t="shared" si="130"/>
        <v/>
      </c>
      <c r="DI139" s="23" t="str">
        <f t="shared" si="131"/>
        <v/>
      </c>
      <c r="DJ139" s="23" t="str">
        <f t="shared" si="132"/>
        <v/>
      </c>
      <c r="DK139" s="23" t="str">
        <f t="shared" si="133"/>
        <v/>
      </c>
      <c r="DL139" s="23" t="str">
        <f t="shared" si="134"/>
        <v/>
      </c>
      <c r="DM139" s="23" t="str">
        <f t="shared" si="135"/>
        <v/>
      </c>
      <c r="DN139" s="23" t="str">
        <f t="shared" si="136"/>
        <v/>
      </c>
      <c r="DO139" s="23" t="str">
        <f t="shared" si="137"/>
        <v/>
      </c>
      <c r="DP139" s="23" t="str">
        <f t="shared" si="138"/>
        <v/>
      </c>
      <c r="DQ139" s="23" t="str">
        <f t="shared" si="139"/>
        <v/>
      </c>
      <c r="DR139" s="23" t="str">
        <f t="shared" si="140"/>
        <v/>
      </c>
      <c r="DS139" s="23" t="str">
        <f t="shared" si="141"/>
        <v/>
      </c>
      <c r="DT139" s="23" t="str">
        <f t="shared" si="142"/>
        <v/>
      </c>
      <c r="DU139" s="23" t="str">
        <f t="shared" si="143"/>
        <v/>
      </c>
      <c r="DV139" s="23" t="str">
        <f t="shared" si="144"/>
        <v/>
      </c>
      <c r="DW139" s="23" t="str">
        <f t="shared" si="145"/>
        <v/>
      </c>
      <c r="DX139" s="23" t="str">
        <f t="shared" si="146"/>
        <v/>
      </c>
      <c r="DY139" s="23" t="str">
        <f t="shared" si="147"/>
        <v/>
      </c>
      <c r="DZ139" s="23" t="str">
        <f t="shared" si="148"/>
        <v/>
      </c>
      <c r="EA139" s="23" t="str">
        <f t="shared" si="149"/>
        <v/>
      </c>
      <c r="EB139" s="23" t="str">
        <f t="shared" si="150"/>
        <v/>
      </c>
      <c r="EC139" s="23" t="str">
        <f t="shared" si="151"/>
        <v/>
      </c>
      <c r="ED139" s="23" t="str">
        <f t="shared" si="152"/>
        <v/>
      </c>
      <c r="EE139" s="23" t="str">
        <f t="shared" si="153"/>
        <v/>
      </c>
    </row>
    <row r="140" spans="1:135" ht="11.25" customHeight="1">
      <c r="A140" s="78" t="s">
        <v>219</v>
      </c>
      <c r="B140" s="21" t="s">
        <v>81</v>
      </c>
      <c r="C140" s="21" t="s">
        <v>176</v>
      </c>
      <c r="D140" s="21" t="s">
        <v>174</v>
      </c>
      <c r="E140" s="20">
        <v>1</v>
      </c>
      <c r="F140" s="21" t="s">
        <v>207</v>
      </c>
      <c r="G140" s="107">
        <v>40427</v>
      </c>
      <c r="H140" s="107"/>
      <c r="I140" s="33"/>
      <c r="J140" s="27"/>
      <c r="K140" s="37"/>
      <c r="L140" s="33">
        <v>1</v>
      </c>
      <c r="M140" s="38" t="s">
        <v>253</v>
      </c>
      <c r="N140" s="37"/>
      <c r="O140" s="20">
        <f t="shared" si="93"/>
        <v>1</v>
      </c>
      <c r="P140" s="20">
        <f t="shared" si="94"/>
        <v>9</v>
      </c>
      <c r="Q140" s="20">
        <f t="shared" si="95"/>
        <v>2010</v>
      </c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DC140" s="23" t="str">
        <f t="shared" si="125"/>
        <v/>
      </c>
      <c r="DD140" s="23" t="str">
        <f t="shared" si="126"/>
        <v/>
      </c>
      <c r="DE140" s="23" t="str">
        <f t="shared" si="127"/>
        <v/>
      </c>
      <c r="DF140" s="23" t="str">
        <f t="shared" si="128"/>
        <v/>
      </c>
      <c r="DG140" s="23" t="str">
        <f t="shared" si="129"/>
        <v/>
      </c>
      <c r="DH140" s="23" t="str">
        <f t="shared" si="130"/>
        <v/>
      </c>
      <c r="DI140" s="23" t="str">
        <f t="shared" si="131"/>
        <v/>
      </c>
      <c r="DJ140" s="23" t="str">
        <f t="shared" si="132"/>
        <v/>
      </c>
      <c r="DK140" s="23" t="str">
        <f t="shared" si="133"/>
        <v/>
      </c>
      <c r="DL140" s="23" t="str">
        <f t="shared" si="134"/>
        <v/>
      </c>
      <c r="DM140" s="23" t="str">
        <f t="shared" si="135"/>
        <v/>
      </c>
      <c r="DN140" s="23" t="str">
        <f t="shared" si="136"/>
        <v/>
      </c>
      <c r="DO140" s="23" t="str">
        <f t="shared" si="137"/>
        <v/>
      </c>
      <c r="DP140" s="23" t="str">
        <f t="shared" si="138"/>
        <v/>
      </c>
      <c r="DQ140" s="23" t="str">
        <f t="shared" si="139"/>
        <v/>
      </c>
      <c r="DR140" s="23" t="str">
        <f t="shared" si="140"/>
        <v/>
      </c>
      <c r="DS140" s="23" t="str">
        <f t="shared" si="141"/>
        <v/>
      </c>
      <c r="DT140" s="23" t="str">
        <f t="shared" si="142"/>
        <v/>
      </c>
      <c r="DU140" s="23" t="str">
        <f t="shared" si="143"/>
        <v/>
      </c>
      <c r="DV140" s="23" t="str">
        <f t="shared" si="144"/>
        <v/>
      </c>
      <c r="DW140" s="23" t="str">
        <f t="shared" si="145"/>
        <v/>
      </c>
      <c r="DX140" s="23" t="str">
        <f t="shared" si="146"/>
        <v/>
      </c>
      <c r="DY140" s="23" t="str">
        <f t="shared" si="147"/>
        <v/>
      </c>
      <c r="DZ140" s="23" t="str">
        <f t="shared" si="148"/>
        <v/>
      </c>
      <c r="EA140" s="23" t="str">
        <f t="shared" si="149"/>
        <v/>
      </c>
      <c r="EB140" s="23" t="str">
        <f t="shared" si="150"/>
        <v/>
      </c>
      <c r="EC140" s="23" t="str">
        <f t="shared" si="151"/>
        <v/>
      </c>
      <c r="ED140" s="23" t="str">
        <f t="shared" si="152"/>
        <v/>
      </c>
      <c r="EE140" s="23" t="str">
        <f t="shared" si="153"/>
        <v/>
      </c>
    </row>
    <row r="141" spans="1:135" ht="11.25" customHeight="1">
      <c r="A141" s="63" t="s">
        <v>219</v>
      </c>
      <c r="B141" s="77" t="s">
        <v>81</v>
      </c>
      <c r="C141" s="77" t="s">
        <v>177</v>
      </c>
      <c r="D141" s="77" t="s">
        <v>174</v>
      </c>
      <c r="E141" s="74">
        <v>1</v>
      </c>
      <c r="F141" s="77" t="s">
        <v>207</v>
      </c>
      <c r="G141" s="106">
        <v>40438</v>
      </c>
      <c r="H141" s="106"/>
      <c r="I141" s="70"/>
      <c r="J141" s="71"/>
      <c r="K141" s="72"/>
      <c r="L141" s="70">
        <v>1</v>
      </c>
      <c r="M141" s="73" t="s">
        <v>252</v>
      </c>
      <c r="N141" s="72"/>
      <c r="O141" s="74">
        <f t="shared" si="93"/>
        <v>2</v>
      </c>
      <c r="P141" s="74">
        <f t="shared" si="94"/>
        <v>9</v>
      </c>
      <c r="Q141" s="74">
        <f t="shared" si="95"/>
        <v>2010</v>
      </c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DC141" s="23" t="str">
        <f t="shared" si="125"/>
        <v/>
      </c>
      <c r="DD141" s="23" t="str">
        <f t="shared" si="126"/>
        <v/>
      </c>
      <c r="DE141" s="23" t="str">
        <f t="shared" si="127"/>
        <v/>
      </c>
      <c r="DF141" s="23" t="str">
        <f t="shared" si="128"/>
        <v/>
      </c>
      <c r="DG141" s="23" t="str">
        <f t="shared" si="129"/>
        <v/>
      </c>
      <c r="DH141" s="23" t="str">
        <f t="shared" si="130"/>
        <v/>
      </c>
      <c r="DI141" s="23" t="str">
        <f t="shared" si="131"/>
        <v/>
      </c>
      <c r="DJ141" s="23" t="str">
        <f t="shared" si="132"/>
        <v/>
      </c>
      <c r="DK141" s="23" t="str">
        <f t="shared" si="133"/>
        <v/>
      </c>
      <c r="DL141" s="23" t="str">
        <f t="shared" si="134"/>
        <v/>
      </c>
      <c r="DM141" s="23" t="str">
        <f t="shared" si="135"/>
        <v/>
      </c>
      <c r="DN141" s="23" t="str">
        <f t="shared" si="136"/>
        <v/>
      </c>
      <c r="DO141" s="23" t="str">
        <f t="shared" si="137"/>
        <v/>
      </c>
      <c r="DP141" s="23" t="str">
        <f t="shared" si="138"/>
        <v/>
      </c>
      <c r="DQ141" s="23" t="str">
        <f t="shared" si="139"/>
        <v/>
      </c>
      <c r="DR141" s="23" t="str">
        <f t="shared" si="140"/>
        <v/>
      </c>
      <c r="DS141" s="23" t="str">
        <f t="shared" si="141"/>
        <v/>
      </c>
      <c r="DT141" s="23" t="str">
        <f t="shared" si="142"/>
        <v/>
      </c>
      <c r="DU141" s="23" t="str">
        <f t="shared" si="143"/>
        <v/>
      </c>
      <c r="DV141" s="23" t="str">
        <f t="shared" si="144"/>
        <v/>
      </c>
      <c r="DW141" s="23" t="str">
        <f t="shared" si="145"/>
        <v/>
      </c>
      <c r="DX141" s="23" t="str">
        <f t="shared" si="146"/>
        <v/>
      </c>
      <c r="DY141" s="23" t="str">
        <f t="shared" si="147"/>
        <v/>
      </c>
      <c r="DZ141" s="23" t="str">
        <f t="shared" si="148"/>
        <v/>
      </c>
      <c r="EA141" s="23" t="str">
        <f t="shared" si="149"/>
        <v/>
      </c>
      <c r="EB141" s="23" t="str">
        <f t="shared" si="150"/>
        <v/>
      </c>
      <c r="EC141" s="23" t="str">
        <f t="shared" si="151"/>
        <v/>
      </c>
      <c r="ED141" s="23" t="str">
        <f t="shared" si="152"/>
        <v/>
      </c>
      <c r="EE141" s="23" t="str">
        <f t="shared" si="153"/>
        <v/>
      </c>
    </row>
    <row r="142" spans="1:135" ht="11.25" customHeight="1">
      <c r="A142" s="78" t="s">
        <v>219</v>
      </c>
      <c r="B142" s="21" t="s">
        <v>81</v>
      </c>
      <c r="C142" s="201" t="s">
        <v>362</v>
      </c>
      <c r="D142" s="21" t="s">
        <v>178</v>
      </c>
      <c r="E142" s="20">
        <v>1</v>
      </c>
      <c r="F142" s="21" t="s">
        <v>207</v>
      </c>
      <c r="G142" s="107">
        <v>40441</v>
      </c>
      <c r="H142" s="107"/>
      <c r="I142" s="33"/>
      <c r="J142" s="27"/>
      <c r="K142" s="37"/>
      <c r="L142" s="33">
        <v>1</v>
      </c>
      <c r="M142" s="38" t="s">
        <v>253</v>
      </c>
      <c r="N142" s="37"/>
      <c r="O142" s="20">
        <f t="shared" si="93"/>
        <v>2</v>
      </c>
      <c r="P142" s="20">
        <f t="shared" si="94"/>
        <v>9</v>
      </c>
      <c r="Q142" s="20">
        <f t="shared" si="95"/>
        <v>2010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DC142" s="23" t="str">
        <f t="shared" si="125"/>
        <v/>
      </c>
      <c r="DD142" s="23" t="str">
        <f t="shared" si="126"/>
        <v/>
      </c>
      <c r="DE142" s="23" t="str">
        <f t="shared" si="127"/>
        <v/>
      </c>
      <c r="DF142" s="23" t="str">
        <f t="shared" si="128"/>
        <v/>
      </c>
      <c r="DG142" s="23" t="str">
        <f t="shared" si="129"/>
        <v/>
      </c>
      <c r="DH142" s="23" t="str">
        <f t="shared" si="130"/>
        <v/>
      </c>
      <c r="DI142" s="23" t="str">
        <f t="shared" si="131"/>
        <v/>
      </c>
      <c r="DJ142" s="23" t="str">
        <f t="shared" si="132"/>
        <v/>
      </c>
      <c r="DK142" s="23" t="str">
        <f t="shared" si="133"/>
        <v/>
      </c>
      <c r="DL142" s="23" t="str">
        <f t="shared" si="134"/>
        <v/>
      </c>
      <c r="DM142" s="23" t="str">
        <f t="shared" si="135"/>
        <v/>
      </c>
      <c r="DN142" s="23" t="str">
        <f t="shared" si="136"/>
        <v/>
      </c>
      <c r="DO142" s="23" t="str">
        <f t="shared" si="137"/>
        <v/>
      </c>
      <c r="DP142" s="23" t="str">
        <f t="shared" si="138"/>
        <v/>
      </c>
      <c r="DQ142" s="23" t="str">
        <f t="shared" si="139"/>
        <v/>
      </c>
      <c r="DR142" s="23" t="str">
        <f t="shared" si="140"/>
        <v/>
      </c>
      <c r="DS142" s="23" t="str">
        <f t="shared" si="141"/>
        <v/>
      </c>
      <c r="DT142" s="23" t="str">
        <f t="shared" si="142"/>
        <v/>
      </c>
      <c r="DU142" s="23" t="str">
        <f t="shared" si="143"/>
        <v/>
      </c>
      <c r="DV142" s="23" t="str">
        <f t="shared" si="144"/>
        <v/>
      </c>
      <c r="DW142" s="23" t="str">
        <f t="shared" si="145"/>
        <v/>
      </c>
      <c r="DX142" s="23" t="str">
        <f t="shared" si="146"/>
        <v/>
      </c>
      <c r="DY142" s="23" t="str">
        <f t="shared" si="147"/>
        <v/>
      </c>
      <c r="DZ142" s="23" t="str">
        <f t="shared" si="148"/>
        <v/>
      </c>
      <c r="EA142" s="23" t="str">
        <f t="shared" si="149"/>
        <v/>
      </c>
      <c r="EB142" s="23" t="str">
        <f t="shared" si="150"/>
        <v/>
      </c>
      <c r="EC142" s="23" t="str">
        <f t="shared" si="151"/>
        <v/>
      </c>
      <c r="ED142" s="23" t="str">
        <f t="shared" si="152"/>
        <v/>
      </c>
      <c r="EE142" s="23" t="str">
        <f t="shared" si="153"/>
        <v/>
      </c>
    </row>
    <row r="143" spans="1:135" ht="11.25" customHeight="1">
      <c r="A143" s="63" t="s">
        <v>219</v>
      </c>
      <c r="B143" s="77" t="s">
        <v>72</v>
      </c>
      <c r="C143" s="77" t="s">
        <v>179</v>
      </c>
      <c r="D143" s="77" t="s">
        <v>50</v>
      </c>
      <c r="E143" s="74">
        <v>1</v>
      </c>
      <c r="F143" s="77" t="s">
        <v>207</v>
      </c>
      <c r="G143" s="106">
        <v>40443</v>
      </c>
      <c r="H143" s="106">
        <v>40444</v>
      </c>
      <c r="I143" s="70"/>
      <c r="J143" s="71"/>
      <c r="K143" s="72"/>
      <c r="L143" s="70">
        <v>1</v>
      </c>
      <c r="M143" s="73" t="s">
        <v>253</v>
      </c>
      <c r="N143" s="72"/>
      <c r="O143" s="74">
        <f t="shared" si="93"/>
        <v>3</v>
      </c>
      <c r="P143" s="74">
        <f t="shared" si="94"/>
        <v>9</v>
      </c>
      <c r="Q143" s="74">
        <f t="shared" si="95"/>
        <v>2010</v>
      </c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DC143" s="23" t="str">
        <f t="shared" si="125"/>
        <v/>
      </c>
      <c r="DD143" s="23" t="str">
        <f t="shared" si="126"/>
        <v/>
      </c>
      <c r="DE143" s="23" t="str">
        <f t="shared" si="127"/>
        <v/>
      </c>
      <c r="DF143" s="23" t="str">
        <f t="shared" si="128"/>
        <v/>
      </c>
      <c r="DG143" s="23" t="str">
        <f t="shared" si="129"/>
        <v/>
      </c>
      <c r="DH143" s="23" t="str">
        <f t="shared" si="130"/>
        <v/>
      </c>
      <c r="DI143" s="23" t="str">
        <f t="shared" si="131"/>
        <v/>
      </c>
      <c r="DJ143" s="23" t="str">
        <f t="shared" si="132"/>
        <v/>
      </c>
      <c r="DK143" s="23" t="str">
        <f t="shared" si="133"/>
        <v/>
      </c>
      <c r="DL143" s="23" t="str">
        <f t="shared" si="134"/>
        <v/>
      </c>
      <c r="DM143" s="23" t="str">
        <f t="shared" si="135"/>
        <v/>
      </c>
      <c r="DN143" s="23" t="str">
        <f t="shared" si="136"/>
        <v/>
      </c>
      <c r="DO143" s="23" t="str">
        <f t="shared" si="137"/>
        <v/>
      </c>
      <c r="DP143" s="23" t="str">
        <f t="shared" si="138"/>
        <v/>
      </c>
      <c r="DQ143" s="23" t="str">
        <f t="shared" si="139"/>
        <v/>
      </c>
      <c r="DR143" s="23" t="str">
        <f t="shared" si="140"/>
        <v/>
      </c>
      <c r="DS143" s="23" t="str">
        <f t="shared" si="141"/>
        <v/>
      </c>
      <c r="DT143" s="23" t="str">
        <f t="shared" si="142"/>
        <v/>
      </c>
      <c r="DU143" s="23" t="str">
        <f t="shared" si="143"/>
        <v/>
      </c>
      <c r="DV143" s="23" t="str">
        <f t="shared" si="144"/>
        <v/>
      </c>
      <c r="DW143" s="23" t="str">
        <f t="shared" si="145"/>
        <v/>
      </c>
      <c r="DX143" s="23" t="str">
        <f t="shared" si="146"/>
        <v/>
      </c>
      <c r="DY143" s="23" t="str">
        <f t="shared" si="147"/>
        <v/>
      </c>
      <c r="DZ143" s="23" t="str">
        <f t="shared" si="148"/>
        <v/>
      </c>
      <c r="EA143" s="23" t="str">
        <f t="shared" si="149"/>
        <v/>
      </c>
      <c r="EB143" s="23" t="str">
        <f t="shared" si="150"/>
        <v/>
      </c>
      <c r="EC143" s="23" t="str">
        <f t="shared" si="151"/>
        <v/>
      </c>
      <c r="ED143" s="23" t="str">
        <f t="shared" si="152"/>
        <v/>
      </c>
      <c r="EE143" s="23" t="str">
        <f t="shared" si="153"/>
        <v/>
      </c>
    </row>
    <row r="144" spans="1:135" ht="11.25" customHeight="1">
      <c r="A144" s="78" t="s">
        <v>219</v>
      </c>
      <c r="B144" s="21" t="s">
        <v>81</v>
      </c>
      <c r="C144" s="21" t="s">
        <v>180</v>
      </c>
      <c r="D144" s="21" t="s">
        <v>156</v>
      </c>
      <c r="E144" s="20">
        <v>1</v>
      </c>
      <c r="F144" s="21" t="s">
        <v>207</v>
      </c>
      <c r="G144" s="107">
        <v>40447</v>
      </c>
      <c r="H144" s="107"/>
      <c r="I144" s="33"/>
      <c r="J144" s="27"/>
      <c r="K144" s="37"/>
      <c r="L144" s="33">
        <v>1</v>
      </c>
      <c r="M144" s="38" t="s">
        <v>253</v>
      </c>
      <c r="N144" s="37"/>
      <c r="O144" s="20">
        <f t="shared" si="93"/>
        <v>3</v>
      </c>
      <c r="P144" s="20">
        <f t="shared" si="94"/>
        <v>9</v>
      </c>
      <c r="Q144" s="20">
        <f t="shared" si="95"/>
        <v>2010</v>
      </c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DC144" s="23" t="str">
        <f t="shared" si="125"/>
        <v/>
      </c>
      <c r="DD144" s="23" t="str">
        <f t="shared" si="126"/>
        <v/>
      </c>
      <c r="DE144" s="23" t="str">
        <f t="shared" si="127"/>
        <v/>
      </c>
      <c r="DF144" s="23" t="str">
        <f t="shared" si="128"/>
        <v/>
      </c>
      <c r="DG144" s="23" t="str">
        <f t="shared" si="129"/>
        <v/>
      </c>
      <c r="DH144" s="23" t="str">
        <f t="shared" si="130"/>
        <v/>
      </c>
      <c r="DI144" s="23" t="str">
        <f t="shared" si="131"/>
        <v/>
      </c>
      <c r="DJ144" s="23" t="str">
        <f t="shared" si="132"/>
        <v/>
      </c>
      <c r="DK144" s="23" t="str">
        <f t="shared" si="133"/>
        <v/>
      </c>
      <c r="DL144" s="23" t="str">
        <f t="shared" si="134"/>
        <v/>
      </c>
      <c r="DM144" s="23" t="str">
        <f t="shared" si="135"/>
        <v/>
      </c>
      <c r="DN144" s="23" t="str">
        <f t="shared" si="136"/>
        <v/>
      </c>
      <c r="DO144" s="23" t="str">
        <f t="shared" si="137"/>
        <v/>
      </c>
      <c r="DP144" s="23" t="str">
        <f t="shared" si="138"/>
        <v/>
      </c>
      <c r="DQ144" s="23" t="str">
        <f t="shared" si="139"/>
        <v/>
      </c>
      <c r="DR144" s="23" t="str">
        <f t="shared" si="140"/>
        <v/>
      </c>
      <c r="DS144" s="23" t="str">
        <f t="shared" si="141"/>
        <v/>
      </c>
      <c r="DT144" s="23" t="str">
        <f t="shared" si="142"/>
        <v/>
      </c>
      <c r="DU144" s="23" t="str">
        <f t="shared" si="143"/>
        <v/>
      </c>
      <c r="DV144" s="23" t="str">
        <f t="shared" si="144"/>
        <v/>
      </c>
      <c r="DW144" s="23" t="str">
        <f t="shared" si="145"/>
        <v/>
      </c>
      <c r="DX144" s="23" t="str">
        <f t="shared" si="146"/>
        <v/>
      </c>
      <c r="DY144" s="23" t="str">
        <f t="shared" si="147"/>
        <v/>
      </c>
      <c r="DZ144" s="23" t="str">
        <f t="shared" si="148"/>
        <v/>
      </c>
      <c r="EA144" s="23" t="str">
        <f t="shared" si="149"/>
        <v/>
      </c>
      <c r="EB144" s="23" t="str">
        <f t="shared" si="150"/>
        <v/>
      </c>
      <c r="EC144" s="23" t="str">
        <f t="shared" si="151"/>
        <v/>
      </c>
      <c r="ED144" s="23" t="str">
        <f t="shared" si="152"/>
        <v/>
      </c>
      <c r="EE144" s="23" t="str">
        <f t="shared" si="153"/>
        <v/>
      </c>
    </row>
    <row r="145" spans="1:135" ht="11.25" customHeight="1">
      <c r="A145" s="63" t="s">
        <v>219</v>
      </c>
      <c r="B145" s="77" t="s">
        <v>81</v>
      </c>
      <c r="C145" s="77" t="s">
        <v>137</v>
      </c>
      <c r="D145" s="77"/>
      <c r="E145" s="74">
        <v>1</v>
      </c>
      <c r="F145" s="77" t="s">
        <v>207</v>
      </c>
      <c r="G145" s="106">
        <v>40453</v>
      </c>
      <c r="H145" s="106">
        <v>40461</v>
      </c>
      <c r="I145" s="70"/>
      <c r="J145" s="71"/>
      <c r="K145" s="72"/>
      <c r="L145" s="70">
        <v>1</v>
      </c>
      <c r="M145" s="73" t="s">
        <v>253</v>
      </c>
      <c r="N145" s="72"/>
      <c r="O145" s="74">
        <f t="shared" si="93"/>
        <v>1</v>
      </c>
      <c r="P145" s="74">
        <f t="shared" si="94"/>
        <v>10</v>
      </c>
      <c r="Q145" s="74">
        <f t="shared" si="95"/>
        <v>2010</v>
      </c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DC145" s="23" t="str">
        <f t="shared" si="125"/>
        <v/>
      </c>
      <c r="DD145" s="23" t="str">
        <f t="shared" si="126"/>
        <v/>
      </c>
      <c r="DE145" s="23" t="str">
        <f t="shared" si="127"/>
        <v/>
      </c>
      <c r="DF145" s="23" t="str">
        <f t="shared" si="128"/>
        <v/>
      </c>
      <c r="DG145" s="23" t="str">
        <f t="shared" si="129"/>
        <v/>
      </c>
      <c r="DH145" s="23" t="str">
        <f t="shared" si="130"/>
        <v/>
      </c>
      <c r="DI145" s="23" t="str">
        <f t="shared" si="131"/>
        <v/>
      </c>
      <c r="DJ145" s="23" t="str">
        <f t="shared" si="132"/>
        <v/>
      </c>
      <c r="DK145" s="23" t="str">
        <f t="shared" si="133"/>
        <v/>
      </c>
      <c r="DL145" s="23" t="str">
        <f t="shared" si="134"/>
        <v/>
      </c>
      <c r="DM145" s="23" t="str">
        <f t="shared" si="135"/>
        <v/>
      </c>
      <c r="DN145" s="23" t="str">
        <f t="shared" si="136"/>
        <v/>
      </c>
      <c r="DO145" s="23" t="str">
        <f t="shared" si="137"/>
        <v/>
      </c>
      <c r="DP145" s="23" t="str">
        <f t="shared" si="138"/>
        <v/>
      </c>
      <c r="DQ145" s="23" t="str">
        <f t="shared" si="139"/>
        <v/>
      </c>
      <c r="DR145" s="23" t="str">
        <f t="shared" si="140"/>
        <v/>
      </c>
      <c r="DS145" s="23" t="str">
        <f t="shared" si="141"/>
        <v/>
      </c>
      <c r="DT145" s="23" t="str">
        <f t="shared" si="142"/>
        <v/>
      </c>
      <c r="DU145" s="23" t="str">
        <f t="shared" si="143"/>
        <v/>
      </c>
      <c r="DV145" s="23" t="str">
        <f t="shared" si="144"/>
        <v/>
      </c>
      <c r="DW145" s="23" t="str">
        <f t="shared" si="145"/>
        <v/>
      </c>
      <c r="DX145" s="23" t="str">
        <f t="shared" si="146"/>
        <v/>
      </c>
      <c r="DY145" s="23" t="str">
        <f t="shared" si="147"/>
        <v/>
      </c>
      <c r="DZ145" s="23" t="str">
        <f t="shared" si="148"/>
        <v/>
      </c>
      <c r="EA145" s="23" t="str">
        <f t="shared" si="149"/>
        <v/>
      </c>
      <c r="EB145" s="23" t="str">
        <f t="shared" si="150"/>
        <v/>
      </c>
      <c r="EC145" s="23" t="str">
        <f t="shared" si="151"/>
        <v/>
      </c>
      <c r="ED145" s="23" t="str">
        <f t="shared" si="152"/>
        <v/>
      </c>
      <c r="EE145" s="23" t="str">
        <f t="shared" si="153"/>
        <v/>
      </c>
    </row>
    <row r="146" spans="1:135" ht="11.25" customHeight="1">
      <c r="A146" s="78" t="s">
        <v>219</v>
      </c>
      <c r="B146" s="21" t="s">
        <v>81</v>
      </c>
      <c r="C146" s="21" t="s">
        <v>159</v>
      </c>
      <c r="D146" s="21" t="s">
        <v>156</v>
      </c>
      <c r="E146" s="20">
        <v>1</v>
      </c>
      <c r="F146" s="21" t="s">
        <v>207</v>
      </c>
      <c r="G146" s="107">
        <v>40454</v>
      </c>
      <c r="H146" s="107">
        <v>40458</v>
      </c>
      <c r="I146" s="33"/>
      <c r="J146" s="27"/>
      <c r="K146" s="37"/>
      <c r="L146" s="33">
        <v>1</v>
      </c>
      <c r="M146" s="38" t="s">
        <v>253</v>
      </c>
      <c r="N146" s="37"/>
      <c r="O146" s="20">
        <f t="shared" si="93"/>
        <v>1</v>
      </c>
      <c r="P146" s="20">
        <f t="shared" si="94"/>
        <v>10</v>
      </c>
      <c r="Q146" s="20">
        <f t="shared" si="95"/>
        <v>2010</v>
      </c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DC146" s="23" t="str">
        <f t="shared" si="125"/>
        <v/>
      </c>
      <c r="DD146" s="23" t="str">
        <f t="shared" si="126"/>
        <v/>
      </c>
      <c r="DE146" s="23" t="str">
        <f t="shared" si="127"/>
        <v/>
      </c>
      <c r="DF146" s="23" t="str">
        <f t="shared" si="128"/>
        <v/>
      </c>
      <c r="DG146" s="23" t="str">
        <f t="shared" si="129"/>
        <v/>
      </c>
      <c r="DH146" s="23" t="str">
        <f t="shared" si="130"/>
        <v/>
      </c>
      <c r="DI146" s="23" t="str">
        <f t="shared" si="131"/>
        <v/>
      </c>
      <c r="DJ146" s="23" t="str">
        <f t="shared" si="132"/>
        <v/>
      </c>
      <c r="DK146" s="23" t="str">
        <f t="shared" si="133"/>
        <v/>
      </c>
      <c r="DL146" s="23" t="str">
        <f t="shared" si="134"/>
        <v/>
      </c>
      <c r="DM146" s="23" t="str">
        <f t="shared" si="135"/>
        <v/>
      </c>
      <c r="DN146" s="23" t="str">
        <f t="shared" si="136"/>
        <v/>
      </c>
      <c r="DO146" s="23" t="str">
        <f t="shared" si="137"/>
        <v/>
      </c>
      <c r="DP146" s="23" t="str">
        <f t="shared" si="138"/>
        <v/>
      </c>
      <c r="DQ146" s="23" t="str">
        <f t="shared" si="139"/>
        <v/>
      </c>
      <c r="DR146" s="23" t="str">
        <f t="shared" si="140"/>
        <v/>
      </c>
      <c r="DS146" s="23" t="str">
        <f t="shared" si="141"/>
        <v/>
      </c>
      <c r="DT146" s="23" t="str">
        <f t="shared" si="142"/>
        <v/>
      </c>
      <c r="DU146" s="23" t="str">
        <f t="shared" si="143"/>
        <v/>
      </c>
      <c r="DV146" s="23" t="str">
        <f t="shared" si="144"/>
        <v/>
      </c>
      <c r="DW146" s="23" t="str">
        <f t="shared" si="145"/>
        <v/>
      </c>
      <c r="DX146" s="23" t="str">
        <f t="shared" si="146"/>
        <v/>
      </c>
      <c r="DY146" s="23" t="str">
        <f t="shared" si="147"/>
        <v/>
      </c>
      <c r="DZ146" s="23" t="str">
        <f t="shared" si="148"/>
        <v/>
      </c>
      <c r="EA146" s="23" t="str">
        <f t="shared" si="149"/>
        <v/>
      </c>
      <c r="EB146" s="23" t="str">
        <f t="shared" si="150"/>
        <v/>
      </c>
      <c r="EC146" s="23" t="str">
        <f t="shared" si="151"/>
        <v/>
      </c>
      <c r="ED146" s="23" t="str">
        <f t="shared" si="152"/>
        <v/>
      </c>
      <c r="EE146" s="23" t="str">
        <f t="shared" si="153"/>
        <v/>
      </c>
    </row>
    <row r="147" spans="1:135" ht="11.25" customHeight="1">
      <c r="A147" s="63" t="s">
        <v>219</v>
      </c>
      <c r="B147" s="77" t="s">
        <v>72</v>
      </c>
      <c r="C147" s="77" t="s">
        <v>181</v>
      </c>
      <c r="D147" s="77" t="s">
        <v>50</v>
      </c>
      <c r="E147" s="74">
        <v>1</v>
      </c>
      <c r="F147" s="77" t="s">
        <v>207</v>
      </c>
      <c r="G147" s="106">
        <v>40768</v>
      </c>
      <c r="H147" s="106">
        <v>40771</v>
      </c>
      <c r="I147" s="70"/>
      <c r="J147" s="71"/>
      <c r="K147" s="72"/>
      <c r="L147" s="70">
        <v>1</v>
      </c>
      <c r="M147" s="73" t="s">
        <v>252</v>
      </c>
      <c r="N147" s="72"/>
      <c r="O147" s="74">
        <f t="shared" si="93"/>
        <v>2</v>
      </c>
      <c r="P147" s="74">
        <f t="shared" si="94"/>
        <v>8</v>
      </c>
      <c r="Q147" s="74">
        <f t="shared" si="95"/>
        <v>2011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DC147" s="23" t="str">
        <f t="shared" si="125"/>
        <v/>
      </c>
      <c r="DD147" s="23" t="str">
        <f t="shared" si="126"/>
        <v/>
      </c>
      <c r="DE147" s="23" t="str">
        <f t="shared" si="127"/>
        <v/>
      </c>
      <c r="DF147" s="23" t="str">
        <f t="shared" si="128"/>
        <v/>
      </c>
      <c r="DG147" s="23" t="str">
        <f t="shared" si="129"/>
        <v/>
      </c>
      <c r="DH147" s="23" t="str">
        <f t="shared" si="130"/>
        <v/>
      </c>
      <c r="DI147" s="23" t="str">
        <f t="shared" si="131"/>
        <v/>
      </c>
      <c r="DJ147" s="23" t="str">
        <f t="shared" si="132"/>
        <v/>
      </c>
      <c r="DK147" s="23" t="str">
        <f t="shared" si="133"/>
        <v/>
      </c>
      <c r="DL147" s="23" t="str">
        <f t="shared" si="134"/>
        <v/>
      </c>
      <c r="DM147" s="23" t="str">
        <f t="shared" si="135"/>
        <v/>
      </c>
      <c r="DN147" s="23" t="str">
        <f t="shared" si="136"/>
        <v/>
      </c>
      <c r="DO147" s="23" t="str">
        <f t="shared" si="137"/>
        <v/>
      </c>
      <c r="DP147" s="23" t="str">
        <f t="shared" si="138"/>
        <v/>
      </c>
      <c r="DQ147" s="23" t="str">
        <f t="shared" si="139"/>
        <v/>
      </c>
      <c r="DR147" s="23" t="str">
        <f t="shared" si="140"/>
        <v/>
      </c>
      <c r="DS147" s="23" t="str">
        <f t="shared" si="141"/>
        <v/>
      </c>
      <c r="DT147" s="23" t="str">
        <f t="shared" si="142"/>
        <v/>
      </c>
      <c r="DU147" s="23" t="str">
        <f t="shared" si="143"/>
        <v/>
      </c>
      <c r="DV147" s="23" t="str">
        <f t="shared" si="144"/>
        <v/>
      </c>
      <c r="DW147" s="23" t="str">
        <f t="shared" si="145"/>
        <v/>
      </c>
      <c r="DX147" s="23" t="str">
        <f t="shared" si="146"/>
        <v/>
      </c>
      <c r="DY147" s="23" t="str">
        <f t="shared" si="147"/>
        <v/>
      </c>
      <c r="DZ147" s="23" t="str">
        <f t="shared" si="148"/>
        <v/>
      </c>
      <c r="EA147" s="23" t="str">
        <f t="shared" si="149"/>
        <v/>
      </c>
      <c r="EB147" s="23" t="str">
        <f t="shared" si="150"/>
        <v/>
      </c>
      <c r="EC147" s="23" t="str">
        <f t="shared" si="151"/>
        <v/>
      </c>
      <c r="ED147" s="23" t="str">
        <f t="shared" si="152"/>
        <v/>
      </c>
      <c r="EE147" s="23" t="str">
        <f t="shared" si="153"/>
        <v/>
      </c>
    </row>
    <row r="148" spans="1:135" ht="11.25" customHeight="1">
      <c r="A148" s="78" t="s">
        <v>219</v>
      </c>
      <c r="B148" s="21" t="s">
        <v>78</v>
      </c>
      <c r="C148" s="21" t="s">
        <v>189</v>
      </c>
      <c r="D148" s="21" t="s">
        <v>146</v>
      </c>
      <c r="E148" s="20">
        <v>1</v>
      </c>
      <c r="F148" s="21" t="s">
        <v>207</v>
      </c>
      <c r="G148" s="107">
        <v>40788</v>
      </c>
      <c r="H148" s="107">
        <v>40793</v>
      </c>
      <c r="I148" s="33"/>
      <c r="J148" s="27"/>
      <c r="K148" s="37"/>
      <c r="L148" s="33">
        <v>1</v>
      </c>
      <c r="M148" s="38" t="s">
        <v>252</v>
      </c>
      <c r="N148" s="37"/>
      <c r="O148" s="20">
        <f t="shared" si="93"/>
        <v>1</v>
      </c>
      <c r="P148" s="20">
        <f t="shared" si="94"/>
        <v>9</v>
      </c>
      <c r="Q148" s="20">
        <f t="shared" si="95"/>
        <v>2011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DC148" s="23" t="str">
        <f t="shared" si="125"/>
        <v/>
      </c>
      <c r="DD148" s="23" t="str">
        <f t="shared" si="126"/>
        <v/>
      </c>
      <c r="DE148" s="23" t="str">
        <f t="shared" si="127"/>
        <v/>
      </c>
      <c r="DF148" s="23" t="str">
        <f t="shared" si="128"/>
        <v/>
      </c>
      <c r="DG148" s="23" t="str">
        <f t="shared" si="129"/>
        <v/>
      </c>
      <c r="DH148" s="23" t="str">
        <f t="shared" si="130"/>
        <v/>
      </c>
      <c r="DI148" s="23" t="str">
        <f t="shared" si="131"/>
        <v/>
      </c>
      <c r="DJ148" s="23" t="str">
        <f t="shared" si="132"/>
        <v/>
      </c>
      <c r="DK148" s="23" t="str">
        <f t="shared" si="133"/>
        <v/>
      </c>
      <c r="DL148" s="23" t="str">
        <f t="shared" si="134"/>
        <v/>
      </c>
      <c r="DM148" s="23" t="str">
        <f t="shared" si="135"/>
        <v/>
      </c>
      <c r="DN148" s="23" t="str">
        <f t="shared" si="136"/>
        <v/>
      </c>
      <c r="DO148" s="23" t="str">
        <f t="shared" si="137"/>
        <v/>
      </c>
      <c r="DP148" s="23" t="str">
        <f t="shared" si="138"/>
        <v/>
      </c>
      <c r="DQ148" s="23" t="str">
        <f t="shared" si="139"/>
        <v/>
      </c>
      <c r="DR148" s="23" t="str">
        <f t="shared" si="140"/>
        <v/>
      </c>
      <c r="DS148" s="23" t="str">
        <f t="shared" si="141"/>
        <v/>
      </c>
      <c r="DT148" s="23" t="str">
        <f t="shared" si="142"/>
        <v/>
      </c>
      <c r="DU148" s="23" t="str">
        <f t="shared" si="143"/>
        <v/>
      </c>
      <c r="DV148" s="23" t="str">
        <f t="shared" si="144"/>
        <v/>
      </c>
      <c r="DW148" s="23" t="str">
        <f t="shared" si="145"/>
        <v/>
      </c>
      <c r="DX148" s="23" t="str">
        <f t="shared" si="146"/>
        <v/>
      </c>
      <c r="DY148" s="23" t="str">
        <f t="shared" si="147"/>
        <v/>
      </c>
      <c r="DZ148" s="23" t="str">
        <f t="shared" si="148"/>
        <v/>
      </c>
      <c r="EA148" s="23" t="str">
        <f t="shared" si="149"/>
        <v/>
      </c>
      <c r="EB148" s="23" t="str">
        <f t="shared" si="150"/>
        <v/>
      </c>
      <c r="EC148" s="23" t="str">
        <f t="shared" si="151"/>
        <v/>
      </c>
      <c r="ED148" s="23" t="str">
        <f t="shared" si="152"/>
        <v/>
      </c>
      <c r="EE148" s="23" t="str">
        <f t="shared" si="153"/>
        <v/>
      </c>
    </row>
    <row r="149" spans="1:135" ht="11.25" customHeight="1">
      <c r="A149" s="63" t="s">
        <v>219</v>
      </c>
      <c r="B149" s="77" t="s">
        <v>72</v>
      </c>
      <c r="C149" s="77" t="s">
        <v>182</v>
      </c>
      <c r="D149" s="77" t="s">
        <v>50</v>
      </c>
      <c r="E149" s="74">
        <v>1</v>
      </c>
      <c r="F149" s="77" t="s">
        <v>225</v>
      </c>
      <c r="G149" s="106">
        <v>40792</v>
      </c>
      <c r="H149" s="106">
        <v>40803</v>
      </c>
      <c r="I149" s="70"/>
      <c r="J149" s="71"/>
      <c r="K149" s="72"/>
      <c r="L149" s="70">
        <v>1</v>
      </c>
      <c r="M149" s="73" t="s">
        <v>252</v>
      </c>
      <c r="N149" s="72"/>
      <c r="O149" s="74">
        <f t="shared" si="93"/>
        <v>1</v>
      </c>
      <c r="P149" s="74">
        <f t="shared" si="94"/>
        <v>9</v>
      </c>
      <c r="Q149" s="74">
        <f t="shared" si="95"/>
        <v>2011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DC149" s="23" t="str">
        <f>IF(Q149=1977,IF($E149=0,"",$E149),"")</f>
        <v/>
      </c>
      <c r="DD149" s="23" t="str">
        <f>IF(Q149=1978,IF($E149=0,"",$E149),"")</f>
        <v/>
      </c>
      <c r="DE149" s="23" t="str">
        <f>IF(Q149=1979,IF($E149=0,"",$E149),"")</f>
        <v/>
      </c>
      <c r="DF149" s="23" t="str">
        <f>IF(Q149=1980,IF($E149=0,"",$E149),"")</f>
        <v/>
      </c>
      <c r="DG149" s="23" t="str">
        <f>IF(Q149=1981,IF($E149=0,"",$E149),"")</f>
        <v/>
      </c>
      <c r="DH149" s="23" t="str">
        <f>IF(Q149=1982,IF($E149=0,"",$E149),"")</f>
        <v/>
      </c>
      <c r="DI149" s="23" t="str">
        <f>IF(Q149=1983,IF($E149=0,"",$E149),"")</f>
        <v/>
      </c>
      <c r="DJ149" s="23" t="str">
        <f>IF(Q149=1984,IF($E149=0,"",$E149),"")</f>
        <v/>
      </c>
      <c r="DK149" s="23" t="str">
        <f>IF(Q149=1985,IF($E149=0,"",$E149),"")</f>
        <v/>
      </c>
      <c r="DL149" s="23" t="str">
        <f>IF(Q149=1986,IF($E149=0,"",$E149),"")</f>
        <v/>
      </c>
      <c r="DM149" s="23" t="str">
        <f>IF(Q149=1987,IF($E149=0,"",$E149),"")</f>
        <v/>
      </c>
      <c r="DN149" s="23" t="str">
        <f>IF(Q149=1988,IF($E149=0,"",$E149),"")</f>
        <v/>
      </c>
      <c r="DO149" s="23" t="str">
        <f>IF(Q149=1989,IF($E149=0,"",$E149),"")</f>
        <v/>
      </c>
      <c r="DP149" s="23" t="str">
        <f>IF(Q149=1990,IF($E149=0,"",$E149),"")</f>
        <v/>
      </c>
      <c r="DQ149" s="23" t="str">
        <f>IF(Q149=1991,IF($E149=0,"",$E149),"")</f>
        <v/>
      </c>
      <c r="DR149" s="23" t="str">
        <f>IF(Q149=1992,IF($E149=0,"",$E149),"")</f>
        <v/>
      </c>
      <c r="DS149" s="23" t="str">
        <f>IF(Q149=1993,IF($E149=0,"",$E149),"")</f>
        <v/>
      </c>
      <c r="DT149" s="23" t="str">
        <f>IF(Q149=1994,IF($E149=0,"",$E149),"")</f>
        <v/>
      </c>
      <c r="DU149" s="23" t="str">
        <f>IF(Q149=1995,IF($E149=0,"",$E149),"")</f>
        <v/>
      </c>
      <c r="DV149" s="23" t="str">
        <f>IF(Q149=1996,IF($E149=0,"",$E149),"")</f>
        <v/>
      </c>
      <c r="DW149" s="23" t="str">
        <f>IF(Q149=1997,IF($E149=0,"",$E149),"")</f>
        <v/>
      </c>
      <c r="DX149" s="23" t="str">
        <f>IF(Q149=1998,IF($E149=0,"",$E149),"")</f>
        <v/>
      </c>
      <c r="DY149" s="23" t="str">
        <f>IF(Q149=1999,IF($E149=0,"",$E149),"")</f>
        <v/>
      </c>
      <c r="DZ149" s="23" t="str">
        <f>IF(Q149=2000,IF($E149=0,"",$E149),"")</f>
        <v/>
      </c>
      <c r="EA149" s="23" t="str">
        <f>IF(Q149=2001,IF($E149=0,"",$E149),"")</f>
        <v/>
      </c>
      <c r="EB149" s="23" t="str">
        <f>IF(Q149=2002,IF($E149=0,"",$E149),"")</f>
        <v/>
      </c>
      <c r="EC149" s="23" t="str">
        <f>IF(Q149=2003,IF($E149=0,"",$E149),"")</f>
        <v/>
      </c>
      <c r="ED149" s="23" t="str">
        <f>IF(Q149=2004,IF($E149=0,"",$E149),"")</f>
        <v/>
      </c>
      <c r="EE149" s="23" t="str">
        <f>IF(Q149=2005,IF($E149=0,"",$E149),"")</f>
        <v/>
      </c>
    </row>
    <row r="150" spans="1:135" ht="11.25" customHeight="1">
      <c r="A150" s="78" t="s">
        <v>219</v>
      </c>
      <c r="B150" s="21" t="s">
        <v>78</v>
      </c>
      <c r="C150" s="21" t="s">
        <v>183</v>
      </c>
      <c r="D150" s="21" t="s">
        <v>146</v>
      </c>
      <c r="E150" s="20">
        <v>1</v>
      </c>
      <c r="F150" s="21" t="s">
        <v>207</v>
      </c>
      <c r="G150" s="107">
        <v>40798</v>
      </c>
      <c r="H150" s="107">
        <v>40810</v>
      </c>
      <c r="I150" s="33"/>
      <c r="J150" s="27"/>
      <c r="K150" s="37"/>
      <c r="L150" s="33">
        <v>1</v>
      </c>
      <c r="M150" s="38" t="s">
        <v>252</v>
      </c>
      <c r="N150" s="37"/>
      <c r="O150" s="20">
        <f t="shared" si="93"/>
        <v>2</v>
      </c>
      <c r="P150" s="20">
        <f t="shared" si="94"/>
        <v>9</v>
      </c>
      <c r="Q150" s="20">
        <f t="shared" si="95"/>
        <v>2011</v>
      </c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DC150" s="23" t="str">
        <f t="shared" si="125"/>
        <v/>
      </c>
      <c r="DD150" s="23" t="str">
        <f t="shared" si="126"/>
        <v/>
      </c>
      <c r="DE150" s="23" t="str">
        <f t="shared" si="127"/>
        <v/>
      </c>
      <c r="DF150" s="23" t="str">
        <f t="shared" si="128"/>
        <v/>
      </c>
      <c r="DG150" s="23" t="str">
        <f t="shared" si="129"/>
        <v/>
      </c>
      <c r="DH150" s="23" t="str">
        <f t="shared" si="130"/>
        <v/>
      </c>
      <c r="DI150" s="23" t="str">
        <f t="shared" si="131"/>
        <v/>
      </c>
      <c r="DJ150" s="23" t="str">
        <f t="shared" si="132"/>
        <v/>
      </c>
      <c r="DK150" s="23" t="str">
        <f t="shared" si="133"/>
        <v/>
      </c>
      <c r="DL150" s="23" t="str">
        <f t="shared" si="134"/>
        <v/>
      </c>
      <c r="DM150" s="23" t="str">
        <f t="shared" si="135"/>
        <v/>
      </c>
      <c r="DN150" s="23" t="str">
        <f t="shared" si="136"/>
        <v/>
      </c>
      <c r="DO150" s="23" t="str">
        <f t="shared" si="137"/>
        <v/>
      </c>
      <c r="DP150" s="23" t="str">
        <f t="shared" si="138"/>
        <v/>
      </c>
      <c r="DQ150" s="23" t="str">
        <f t="shared" si="139"/>
        <v/>
      </c>
      <c r="DR150" s="23" t="str">
        <f t="shared" si="140"/>
        <v/>
      </c>
      <c r="DS150" s="23" t="str">
        <f t="shared" si="141"/>
        <v/>
      </c>
      <c r="DT150" s="23" t="str">
        <f t="shared" si="142"/>
        <v/>
      </c>
      <c r="DU150" s="23" t="str">
        <f t="shared" si="143"/>
        <v/>
      </c>
      <c r="DV150" s="23" t="str">
        <f t="shared" si="144"/>
        <v/>
      </c>
      <c r="DW150" s="23" t="str">
        <f t="shared" si="145"/>
        <v/>
      </c>
      <c r="DX150" s="23" t="str">
        <f t="shared" si="146"/>
        <v/>
      </c>
      <c r="DY150" s="23" t="str">
        <f t="shared" si="147"/>
        <v/>
      </c>
      <c r="DZ150" s="23" t="str">
        <f t="shared" si="148"/>
        <v/>
      </c>
      <c r="EA150" s="23" t="str">
        <f t="shared" si="149"/>
        <v/>
      </c>
      <c r="EB150" s="23" t="str">
        <f t="shared" si="150"/>
        <v/>
      </c>
      <c r="EC150" s="23" t="str">
        <f t="shared" si="151"/>
        <v/>
      </c>
      <c r="ED150" s="23" t="str">
        <f t="shared" si="152"/>
        <v/>
      </c>
      <c r="EE150" s="23" t="str">
        <f t="shared" si="153"/>
        <v/>
      </c>
    </row>
    <row r="151" spans="1:135" ht="11.25" customHeight="1">
      <c r="A151" s="63" t="s">
        <v>219</v>
      </c>
      <c r="B151" s="77" t="s">
        <v>72</v>
      </c>
      <c r="C151" s="77" t="s">
        <v>158</v>
      </c>
      <c r="D151" s="77" t="s">
        <v>50</v>
      </c>
      <c r="E151" s="74">
        <v>1</v>
      </c>
      <c r="F151" s="77" t="s">
        <v>207</v>
      </c>
      <c r="G151" s="106">
        <v>40801</v>
      </c>
      <c r="H151" s="106"/>
      <c r="I151" s="70"/>
      <c r="J151" s="71"/>
      <c r="K151" s="72"/>
      <c r="L151" s="70">
        <v>1</v>
      </c>
      <c r="M151" s="73" t="s">
        <v>252</v>
      </c>
      <c r="N151" s="72"/>
      <c r="O151" s="74">
        <f t="shared" si="93"/>
        <v>2</v>
      </c>
      <c r="P151" s="74">
        <f t="shared" si="94"/>
        <v>9</v>
      </c>
      <c r="Q151" s="74">
        <f t="shared" si="95"/>
        <v>2011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DC151" s="23" t="str">
        <f t="shared" si="125"/>
        <v/>
      </c>
      <c r="DD151" s="23" t="str">
        <f t="shared" si="126"/>
        <v/>
      </c>
      <c r="DE151" s="23" t="str">
        <f t="shared" si="127"/>
        <v/>
      </c>
      <c r="DF151" s="23" t="str">
        <f t="shared" si="128"/>
        <v/>
      </c>
      <c r="DG151" s="23" t="str">
        <f t="shared" si="129"/>
        <v/>
      </c>
      <c r="DH151" s="23" t="str">
        <f t="shared" si="130"/>
        <v/>
      </c>
      <c r="DI151" s="23" t="str">
        <f t="shared" si="131"/>
        <v/>
      </c>
      <c r="DJ151" s="23" t="str">
        <f t="shared" si="132"/>
        <v/>
      </c>
      <c r="DK151" s="23" t="str">
        <f t="shared" si="133"/>
        <v/>
      </c>
      <c r="DL151" s="23" t="str">
        <f t="shared" si="134"/>
        <v/>
      </c>
      <c r="DM151" s="23" t="str">
        <f t="shared" si="135"/>
        <v/>
      </c>
      <c r="DN151" s="23" t="str">
        <f t="shared" si="136"/>
        <v/>
      </c>
      <c r="DO151" s="23" t="str">
        <f t="shared" si="137"/>
        <v/>
      </c>
      <c r="DP151" s="23" t="str">
        <f t="shared" si="138"/>
        <v/>
      </c>
      <c r="DQ151" s="23" t="str">
        <f t="shared" si="139"/>
        <v/>
      </c>
      <c r="DR151" s="23" t="str">
        <f t="shared" si="140"/>
        <v/>
      </c>
      <c r="DS151" s="23" t="str">
        <f t="shared" si="141"/>
        <v/>
      </c>
      <c r="DT151" s="23" t="str">
        <f t="shared" si="142"/>
        <v/>
      </c>
      <c r="DU151" s="23" t="str">
        <f t="shared" si="143"/>
        <v/>
      </c>
      <c r="DV151" s="23" t="str">
        <f t="shared" si="144"/>
        <v/>
      </c>
      <c r="DW151" s="23" t="str">
        <f t="shared" si="145"/>
        <v/>
      </c>
      <c r="DX151" s="23" t="str">
        <f t="shared" si="146"/>
        <v/>
      </c>
      <c r="DY151" s="23" t="str">
        <f t="shared" si="147"/>
        <v/>
      </c>
      <c r="DZ151" s="23" t="str">
        <f t="shared" si="148"/>
        <v/>
      </c>
      <c r="EA151" s="23" t="str">
        <f t="shared" si="149"/>
        <v/>
      </c>
      <c r="EB151" s="23" t="str">
        <f t="shared" si="150"/>
        <v/>
      </c>
      <c r="EC151" s="23" t="str">
        <f t="shared" si="151"/>
        <v/>
      </c>
      <c r="ED151" s="23" t="str">
        <f t="shared" si="152"/>
        <v/>
      </c>
      <c r="EE151" s="23" t="str">
        <f t="shared" si="153"/>
        <v/>
      </c>
    </row>
    <row r="152" spans="1:135" ht="11.25" customHeight="1">
      <c r="A152" s="78" t="s">
        <v>219</v>
      </c>
      <c r="B152" s="21" t="s">
        <v>72</v>
      </c>
      <c r="C152" s="21" t="s">
        <v>184</v>
      </c>
      <c r="D152" s="21" t="s">
        <v>50</v>
      </c>
      <c r="E152" s="20">
        <v>1</v>
      </c>
      <c r="F152" s="21" t="s">
        <v>207</v>
      </c>
      <c r="G152" s="107">
        <v>40803</v>
      </c>
      <c r="H152" s="107">
        <v>40819</v>
      </c>
      <c r="I152" s="33"/>
      <c r="J152" s="27"/>
      <c r="K152" s="37"/>
      <c r="L152" s="33">
        <v>1</v>
      </c>
      <c r="M152" s="38" t="s">
        <v>252</v>
      </c>
      <c r="N152" s="37"/>
      <c r="O152" s="20">
        <f t="shared" si="93"/>
        <v>2</v>
      </c>
      <c r="P152" s="20">
        <f t="shared" si="94"/>
        <v>9</v>
      </c>
      <c r="Q152" s="20">
        <f t="shared" si="95"/>
        <v>2011</v>
      </c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DC152" s="23" t="str">
        <f t="shared" si="125"/>
        <v/>
      </c>
      <c r="DD152" s="23" t="str">
        <f t="shared" si="126"/>
        <v/>
      </c>
      <c r="DE152" s="23" t="str">
        <f t="shared" si="127"/>
        <v/>
      </c>
      <c r="DF152" s="23" t="str">
        <f t="shared" si="128"/>
        <v/>
      </c>
      <c r="DG152" s="23" t="str">
        <f t="shared" si="129"/>
        <v/>
      </c>
      <c r="DH152" s="23" t="str">
        <f t="shared" si="130"/>
        <v/>
      </c>
      <c r="DI152" s="23" t="str">
        <f t="shared" si="131"/>
        <v/>
      </c>
      <c r="DJ152" s="23" t="str">
        <f t="shared" si="132"/>
        <v/>
      </c>
      <c r="DK152" s="23" t="str">
        <f t="shared" si="133"/>
        <v/>
      </c>
      <c r="DL152" s="23" t="str">
        <f t="shared" si="134"/>
        <v/>
      </c>
      <c r="DM152" s="23" t="str">
        <f t="shared" si="135"/>
        <v/>
      </c>
      <c r="DN152" s="23" t="str">
        <f t="shared" si="136"/>
        <v/>
      </c>
      <c r="DO152" s="23" t="str">
        <f t="shared" si="137"/>
        <v/>
      </c>
      <c r="DP152" s="23" t="str">
        <f t="shared" si="138"/>
        <v/>
      </c>
      <c r="DQ152" s="23" t="str">
        <f t="shared" si="139"/>
        <v/>
      </c>
      <c r="DR152" s="23" t="str">
        <f t="shared" si="140"/>
        <v/>
      </c>
      <c r="DS152" s="23" t="str">
        <f t="shared" si="141"/>
        <v/>
      </c>
      <c r="DT152" s="23" t="str">
        <f t="shared" si="142"/>
        <v/>
      </c>
      <c r="DU152" s="23" t="str">
        <f t="shared" si="143"/>
        <v/>
      </c>
      <c r="DV152" s="23" t="str">
        <f t="shared" si="144"/>
        <v/>
      </c>
      <c r="DW152" s="23" t="str">
        <f t="shared" si="145"/>
        <v/>
      </c>
      <c r="DX152" s="23" t="str">
        <f t="shared" si="146"/>
        <v/>
      </c>
      <c r="DY152" s="23" t="str">
        <f t="shared" si="147"/>
        <v/>
      </c>
      <c r="DZ152" s="23" t="str">
        <f t="shared" si="148"/>
        <v/>
      </c>
      <c r="EA152" s="23" t="str">
        <f t="shared" si="149"/>
        <v/>
      </c>
      <c r="EB152" s="23" t="str">
        <f t="shared" si="150"/>
        <v/>
      </c>
      <c r="EC152" s="23" t="str">
        <f t="shared" si="151"/>
        <v/>
      </c>
      <c r="ED152" s="23" t="str">
        <f t="shared" si="152"/>
        <v/>
      </c>
      <c r="EE152" s="23" t="str">
        <f t="shared" si="153"/>
        <v/>
      </c>
    </row>
    <row r="153" spans="1:135" ht="11.25" customHeight="1">
      <c r="A153" s="63" t="s">
        <v>219</v>
      </c>
      <c r="B153" s="77" t="s">
        <v>78</v>
      </c>
      <c r="C153" s="77" t="s">
        <v>185</v>
      </c>
      <c r="D153" s="77" t="s">
        <v>146</v>
      </c>
      <c r="E153" s="74">
        <v>1</v>
      </c>
      <c r="F153" s="77" t="s">
        <v>207</v>
      </c>
      <c r="G153" s="106">
        <v>40806</v>
      </c>
      <c r="H153" s="106">
        <v>40812</v>
      </c>
      <c r="I153" s="70"/>
      <c r="J153" s="71"/>
      <c r="K153" s="72"/>
      <c r="L153" s="70">
        <v>1</v>
      </c>
      <c r="M153" s="73" t="s">
        <v>252</v>
      </c>
      <c r="N153" s="72"/>
      <c r="O153" s="74">
        <f t="shared" si="93"/>
        <v>2</v>
      </c>
      <c r="P153" s="74">
        <f t="shared" si="94"/>
        <v>9</v>
      </c>
      <c r="Q153" s="74">
        <f t="shared" si="95"/>
        <v>2011</v>
      </c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DC153" s="23" t="str">
        <f t="shared" si="125"/>
        <v/>
      </c>
      <c r="DD153" s="23" t="str">
        <f t="shared" si="126"/>
        <v/>
      </c>
      <c r="DE153" s="23" t="str">
        <f t="shared" si="127"/>
        <v/>
      </c>
      <c r="DF153" s="23" t="str">
        <f t="shared" si="128"/>
        <v/>
      </c>
      <c r="DG153" s="23" t="str">
        <f t="shared" si="129"/>
        <v/>
      </c>
      <c r="DH153" s="23" t="str">
        <f t="shared" si="130"/>
        <v/>
      </c>
      <c r="DI153" s="23" t="str">
        <f t="shared" si="131"/>
        <v/>
      </c>
      <c r="DJ153" s="23" t="str">
        <f t="shared" si="132"/>
        <v/>
      </c>
      <c r="DK153" s="23" t="str">
        <f t="shared" si="133"/>
        <v/>
      </c>
      <c r="DL153" s="23" t="str">
        <f t="shared" si="134"/>
        <v/>
      </c>
      <c r="DM153" s="23" t="str">
        <f t="shared" si="135"/>
        <v/>
      </c>
      <c r="DN153" s="23" t="str">
        <f t="shared" si="136"/>
        <v/>
      </c>
      <c r="DO153" s="23" t="str">
        <f t="shared" si="137"/>
        <v/>
      </c>
      <c r="DP153" s="23" t="str">
        <f t="shared" si="138"/>
        <v/>
      </c>
      <c r="DQ153" s="23" t="str">
        <f t="shared" si="139"/>
        <v/>
      </c>
      <c r="DR153" s="23" t="str">
        <f t="shared" si="140"/>
        <v/>
      </c>
      <c r="DS153" s="23" t="str">
        <f t="shared" si="141"/>
        <v/>
      </c>
      <c r="DT153" s="23" t="str">
        <f t="shared" si="142"/>
        <v/>
      </c>
      <c r="DU153" s="23" t="str">
        <f t="shared" si="143"/>
        <v/>
      </c>
      <c r="DV153" s="23" t="str">
        <f t="shared" si="144"/>
        <v/>
      </c>
      <c r="DW153" s="23" t="str">
        <f t="shared" si="145"/>
        <v/>
      </c>
      <c r="DX153" s="23" t="str">
        <f t="shared" si="146"/>
        <v/>
      </c>
      <c r="DY153" s="23" t="str">
        <f t="shared" si="147"/>
        <v/>
      </c>
      <c r="DZ153" s="23" t="str">
        <f t="shared" si="148"/>
        <v/>
      </c>
      <c r="EA153" s="23" t="str">
        <f t="shared" si="149"/>
        <v/>
      </c>
      <c r="EB153" s="23" t="str">
        <f t="shared" si="150"/>
        <v/>
      </c>
      <c r="EC153" s="23" t="str">
        <f t="shared" si="151"/>
        <v/>
      </c>
      <c r="ED153" s="23" t="str">
        <f t="shared" si="152"/>
        <v/>
      </c>
      <c r="EE153" s="23" t="str">
        <f t="shared" si="153"/>
        <v/>
      </c>
    </row>
    <row r="154" spans="1:135" ht="11.25" customHeight="1">
      <c r="A154" s="78" t="s">
        <v>219</v>
      </c>
      <c r="B154" s="21" t="s">
        <v>81</v>
      </c>
      <c r="C154" s="21" t="s">
        <v>145</v>
      </c>
      <c r="D154" s="21" t="s">
        <v>156</v>
      </c>
      <c r="E154" s="20">
        <v>1</v>
      </c>
      <c r="F154" s="21" t="s">
        <v>207</v>
      </c>
      <c r="G154" s="107">
        <v>40817</v>
      </c>
      <c r="H154" s="107">
        <v>40818</v>
      </c>
      <c r="I154" s="33"/>
      <c r="J154" s="27"/>
      <c r="K154" s="37"/>
      <c r="L154" s="33">
        <v>1</v>
      </c>
      <c r="M154" s="38" t="s">
        <v>252</v>
      </c>
      <c r="N154" s="37" t="s">
        <v>188</v>
      </c>
      <c r="O154" s="20">
        <f t="shared" si="93"/>
        <v>1</v>
      </c>
      <c r="P154" s="20">
        <f t="shared" si="94"/>
        <v>10</v>
      </c>
      <c r="Q154" s="20">
        <f t="shared" si="95"/>
        <v>2011</v>
      </c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DC154" s="23" t="str">
        <f t="shared" si="125"/>
        <v/>
      </c>
      <c r="DD154" s="23" t="str">
        <f t="shared" si="126"/>
        <v/>
      </c>
      <c r="DE154" s="23" t="str">
        <f t="shared" si="127"/>
        <v/>
      </c>
      <c r="DF154" s="23" t="str">
        <f t="shared" si="128"/>
        <v/>
      </c>
      <c r="DG154" s="23" t="str">
        <f t="shared" si="129"/>
        <v/>
      </c>
      <c r="DH154" s="23" t="str">
        <f t="shared" si="130"/>
        <v/>
      </c>
      <c r="DI154" s="23" t="str">
        <f t="shared" si="131"/>
        <v/>
      </c>
      <c r="DJ154" s="23" t="str">
        <f t="shared" si="132"/>
        <v/>
      </c>
      <c r="DK154" s="23" t="str">
        <f t="shared" si="133"/>
        <v/>
      </c>
      <c r="DL154" s="23" t="str">
        <f t="shared" si="134"/>
        <v/>
      </c>
      <c r="DM154" s="23" t="str">
        <f t="shared" si="135"/>
        <v/>
      </c>
      <c r="DN154" s="23" t="str">
        <f t="shared" si="136"/>
        <v/>
      </c>
      <c r="DO154" s="23" t="str">
        <f t="shared" si="137"/>
        <v/>
      </c>
      <c r="DP154" s="23" t="str">
        <f t="shared" si="138"/>
        <v/>
      </c>
      <c r="DQ154" s="23" t="str">
        <f t="shared" si="139"/>
        <v/>
      </c>
      <c r="DR154" s="23" t="str">
        <f t="shared" si="140"/>
        <v/>
      </c>
      <c r="DS154" s="23" t="str">
        <f t="shared" si="141"/>
        <v/>
      </c>
      <c r="DT154" s="23" t="str">
        <f t="shared" si="142"/>
        <v/>
      </c>
      <c r="DU154" s="23" t="str">
        <f t="shared" si="143"/>
        <v/>
      </c>
      <c r="DV154" s="23" t="str">
        <f t="shared" si="144"/>
        <v/>
      </c>
      <c r="DW154" s="23" t="str">
        <f t="shared" si="145"/>
        <v/>
      </c>
      <c r="DX154" s="23" t="str">
        <f t="shared" si="146"/>
        <v/>
      </c>
      <c r="DY154" s="23" t="str">
        <f t="shared" si="147"/>
        <v/>
      </c>
      <c r="DZ154" s="23" t="str">
        <f t="shared" si="148"/>
        <v/>
      </c>
      <c r="EA154" s="23" t="str">
        <f t="shared" si="149"/>
        <v/>
      </c>
      <c r="EB154" s="23" t="str">
        <f t="shared" si="150"/>
        <v/>
      </c>
      <c r="EC154" s="23" t="str">
        <f t="shared" si="151"/>
        <v/>
      </c>
      <c r="ED154" s="23" t="str">
        <f t="shared" si="152"/>
        <v/>
      </c>
      <c r="EE154" s="23" t="str">
        <f t="shared" si="153"/>
        <v/>
      </c>
    </row>
    <row r="155" spans="1:135" ht="11.25" customHeight="1">
      <c r="A155" s="63" t="s">
        <v>219</v>
      </c>
      <c r="B155" s="77" t="s">
        <v>81</v>
      </c>
      <c r="C155" s="77" t="s">
        <v>187</v>
      </c>
      <c r="D155" s="77" t="s">
        <v>156</v>
      </c>
      <c r="E155" s="74">
        <v>1</v>
      </c>
      <c r="F155" s="77" t="s">
        <v>207</v>
      </c>
      <c r="G155" s="106">
        <v>40819</v>
      </c>
      <c r="H155" s="106">
        <v>40827</v>
      </c>
      <c r="I155" s="70"/>
      <c r="J155" s="71"/>
      <c r="K155" s="72"/>
      <c r="L155" s="70">
        <v>0</v>
      </c>
      <c r="M155" s="73" t="s">
        <v>252</v>
      </c>
      <c r="N155" s="72" t="s">
        <v>188</v>
      </c>
      <c r="O155" s="74">
        <f t="shared" si="93"/>
        <v>1</v>
      </c>
      <c r="P155" s="74">
        <f t="shared" si="94"/>
        <v>10</v>
      </c>
      <c r="Q155" s="74">
        <f t="shared" si="95"/>
        <v>2011</v>
      </c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DC155" s="23" t="str">
        <f t="shared" si="125"/>
        <v/>
      </c>
      <c r="DD155" s="23" t="str">
        <f t="shared" si="126"/>
        <v/>
      </c>
      <c r="DE155" s="23" t="str">
        <f t="shared" si="127"/>
        <v/>
      </c>
      <c r="DF155" s="23" t="str">
        <f t="shared" si="128"/>
        <v/>
      </c>
      <c r="DG155" s="23" t="str">
        <f t="shared" si="129"/>
        <v/>
      </c>
      <c r="DH155" s="23" t="str">
        <f t="shared" si="130"/>
        <v/>
      </c>
      <c r="DI155" s="23" t="str">
        <f t="shared" si="131"/>
        <v/>
      </c>
      <c r="DJ155" s="23" t="str">
        <f t="shared" si="132"/>
        <v/>
      </c>
      <c r="DK155" s="23" t="str">
        <f t="shared" si="133"/>
        <v/>
      </c>
      <c r="DL155" s="23" t="str">
        <f t="shared" si="134"/>
        <v/>
      </c>
      <c r="DM155" s="23" t="str">
        <f t="shared" si="135"/>
        <v/>
      </c>
      <c r="DN155" s="23" t="str">
        <f t="shared" si="136"/>
        <v/>
      </c>
      <c r="DO155" s="23" t="str">
        <f t="shared" si="137"/>
        <v/>
      </c>
      <c r="DP155" s="23" t="str">
        <f t="shared" si="138"/>
        <v/>
      </c>
      <c r="DQ155" s="23" t="str">
        <f t="shared" si="139"/>
        <v/>
      </c>
      <c r="DR155" s="23" t="str">
        <f t="shared" si="140"/>
        <v/>
      </c>
      <c r="DS155" s="23" t="str">
        <f t="shared" si="141"/>
        <v/>
      </c>
      <c r="DT155" s="23" t="str">
        <f t="shared" si="142"/>
        <v/>
      </c>
      <c r="DU155" s="23" t="str">
        <f t="shared" si="143"/>
        <v/>
      </c>
      <c r="DV155" s="23" t="str">
        <f t="shared" si="144"/>
        <v/>
      </c>
      <c r="DW155" s="23" t="str">
        <f t="shared" si="145"/>
        <v/>
      </c>
      <c r="DX155" s="23" t="str">
        <f t="shared" si="146"/>
        <v/>
      </c>
      <c r="DY155" s="23" t="str">
        <f t="shared" si="147"/>
        <v/>
      </c>
      <c r="DZ155" s="23" t="str">
        <f t="shared" si="148"/>
        <v/>
      </c>
      <c r="EA155" s="23" t="str">
        <f t="shared" si="149"/>
        <v/>
      </c>
      <c r="EB155" s="23" t="str">
        <f t="shared" si="150"/>
        <v/>
      </c>
      <c r="EC155" s="23" t="str">
        <f t="shared" si="151"/>
        <v/>
      </c>
      <c r="ED155" s="23" t="str">
        <f t="shared" si="152"/>
        <v/>
      </c>
      <c r="EE155" s="23" t="str">
        <f t="shared" si="153"/>
        <v/>
      </c>
    </row>
    <row r="156" spans="1:135" ht="11.25" customHeight="1">
      <c r="A156" s="78" t="s">
        <v>219</v>
      </c>
      <c r="B156" s="21" t="s">
        <v>72</v>
      </c>
      <c r="C156" s="21" t="s">
        <v>186</v>
      </c>
      <c r="D156" s="21" t="s">
        <v>50</v>
      </c>
      <c r="E156" s="20">
        <v>1</v>
      </c>
      <c r="F156" s="21" t="s">
        <v>207</v>
      </c>
      <c r="G156" s="107">
        <v>40826</v>
      </c>
      <c r="H156" s="107"/>
      <c r="I156" s="33"/>
      <c r="J156" s="27"/>
      <c r="K156" s="37"/>
      <c r="L156" s="33">
        <v>1</v>
      </c>
      <c r="M156" s="38" t="s">
        <v>251</v>
      </c>
      <c r="N156" s="37"/>
      <c r="O156" s="20">
        <f t="shared" si="93"/>
        <v>1</v>
      </c>
      <c r="P156" s="20">
        <f t="shared" si="94"/>
        <v>10</v>
      </c>
      <c r="Q156" s="20">
        <f t="shared" si="95"/>
        <v>2011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DC156" s="23" t="str">
        <f t="shared" si="125"/>
        <v/>
      </c>
      <c r="DD156" s="23" t="str">
        <f t="shared" si="126"/>
        <v/>
      </c>
      <c r="DE156" s="23" t="str">
        <f t="shared" si="127"/>
        <v/>
      </c>
      <c r="DF156" s="23" t="str">
        <f t="shared" si="128"/>
        <v/>
      </c>
      <c r="DG156" s="23" t="str">
        <f t="shared" si="129"/>
        <v/>
      </c>
      <c r="DH156" s="23" t="str">
        <f t="shared" si="130"/>
        <v/>
      </c>
      <c r="DI156" s="23" t="str">
        <f t="shared" si="131"/>
        <v/>
      </c>
      <c r="DJ156" s="23" t="str">
        <f t="shared" si="132"/>
        <v/>
      </c>
      <c r="DK156" s="23" t="str">
        <f t="shared" si="133"/>
        <v/>
      </c>
      <c r="DL156" s="23" t="str">
        <f t="shared" si="134"/>
        <v/>
      </c>
      <c r="DM156" s="23" t="str">
        <f t="shared" si="135"/>
        <v/>
      </c>
      <c r="DN156" s="23" t="str">
        <f t="shared" si="136"/>
        <v/>
      </c>
      <c r="DO156" s="23" t="str">
        <f t="shared" si="137"/>
        <v/>
      </c>
      <c r="DP156" s="23" t="str">
        <f t="shared" si="138"/>
        <v/>
      </c>
      <c r="DQ156" s="23" t="str">
        <f t="shared" si="139"/>
        <v/>
      </c>
      <c r="DR156" s="23" t="str">
        <f t="shared" si="140"/>
        <v/>
      </c>
      <c r="DS156" s="23" t="str">
        <f t="shared" si="141"/>
        <v/>
      </c>
      <c r="DT156" s="23" t="str">
        <f t="shared" si="142"/>
        <v/>
      </c>
      <c r="DU156" s="23" t="str">
        <f t="shared" si="143"/>
        <v/>
      </c>
      <c r="DV156" s="23" t="str">
        <f t="shared" si="144"/>
        <v/>
      </c>
      <c r="DW156" s="23" t="str">
        <f t="shared" si="145"/>
        <v/>
      </c>
      <c r="DX156" s="23" t="str">
        <f t="shared" si="146"/>
        <v/>
      </c>
      <c r="DY156" s="23" t="str">
        <f t="shared" si="147"/>
        <v/>
      </c>
      <c r="DZ156" s="23" t="str">
        <f t="shared" si="148"/>
        <v/>
      </c>
      <c r="EA156" s="23" t="str">
        <f t="shared" si="149"/>
        <v/>
      </c>
      <c r="EB156" s="23" t="str">
        <f t="shared" si="150"/>
        <v/>
      </c>
      <c r="EC156" s="23" t="str">
        <f t="shared" si="151"/>
        <v/>
      </c>
      <c r="ED156" s="23" t="str">
        <f t="shared" si="152"/>
        <v/>
      </c>
      <c r="EE156" s="23" t="str">
        <f t="shared" si="153"/>
        <v/>
      </c>
    </row>
    <row r="157" spans="1:135" ht="11.25" customHeight="1">
      <c r="A157" s="63" t="s">
        <v>219</v>
      </c>
      <c r="B157" s="77" t="s">
        <v>78</v>
      </c>
      <c r="C157" s="77" t="s">
        <v>189</v>
      </c>
      <c r="D157" s="77" t="s">
        <v>146</v>
      </c>
      <c r="E157" s="74">
        <v>1</v>
      </c>
      <c r="F157" s="77" t="s">
        <v>207</v>
      </c>
      <c r="G157" s="106">
        <v>41133</v>
      </c>
      <c r="H157" s="106">
        <v>41865</v>
      </c>
      <c r="I157" s="70"/>
      <c r="J157" s="71"/>
      <c r="K157" s="72"/>
      <c r="L157" s="70">
        <v>1</v>
      </c>
      <c r="M157" s="73" t="s">
        <v>251</v>
      </c>
      <c r="N157" s="72"/>
      <c r="O157" s="74">
        <f t="shared" si="93"/>
        <v>2</v>
      </c>
      <c r="P157" s="74">
        <f t="shared" si="94"/>
        <v>8</v>
      </c>
      <c r="Q157" s="74">
        <f t="shared" si="95"/>
        <v>2012</v>
      </c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DC157" s="23" t="str">
        <f t="shared" si="125"/>
        <v/>
      </c>
      <c r="DD157" s="23" t="str">
        <f t="shared" si="126"/>
        <v/>
      </c>
      <c r="DE157" s="23" t="str">
        <f t="shared" si="127"/>
        <v/>
      </c>
      <c r="DF157" s="23" t="str">
        <f t="shared" si="128"/>
        <v/>
      </c>
      <c r="DG157" s="23" t="str">
        <f t="shared" si="129"/>
        <v/>
      </c>
      <c r="DH157" s="23" t="str">
        <f t="shared" si="130"/>
        <v/>
      </c>
      <c r="DI157" s="23" t="str">
        <f t="shared" si="131"/>
        <v/>
      </c>
      <c r="DJ157" s="23" t="str">
        <f t="shared" si="132"/>
        <v/>
      </c>
      <c r="DK157" s="23" t="str">
        <f t="shared" si="133"/>
        <v/>
      </c>
      <c r="DL157" s="23" t="str">
        <f t="shared" si="134"/>
        <v/>
      </c>
      <c r="DM157" s="23" t="str">
        <f t="shared" si="135"/>
        <v/>
      </c>
      <c r="DN157" s="23" t="str">
        <f t="shared" si="136"/>
        <v/>
      </c>
      <c r="DO157" s="23" t="str">
        <f t="shared" si="137"/>
        <v/>
      </c>
      <c r="DP157" s="23" t="str">
        <f t="shared" si="138"/>
        <v/>
      </c>
      <c r="DQ157" s="23" t="str">
        <f t="shared" si="139"/>
        <v/>
      </c>
      <c r="DR157" s="23" t="str">
        <f t="shared" si="140"/>
        <v/>
      </c>
      <c r="DS157" s="23" t="str">
        <f t="shared" si="141"/>
        <v/>
      </c>
      <c r="DT157" s="23" t="str">
        <f t="shared" si="142"/>
        <v/>
      </c>
      <c r="DU157" s="23" t="str">
        <f t="shared" si="143"/>
        <v/>
      </c>
      <c r="DV157" s="23" t="str">
        <f t="shared" si="144"/>
        <v/>
      </c>
      <c r="DW157" s="23" t="str">
        <f t="shared" si="145"/>
        <v/>
      </c>
      <c r="DX157" s="23" t="str">
        <f t="shared" si="146"/>
        <v/>
      </c>
      <c r="DY157" s="23" t="str">
        <f t="shared" si="147"/>
        <v/>
      </c>
      <c r="DZ157" s="23" t="str">
        <f t="shared" si="148"/>
        <v/>
      </c>
      <c r="EA157" s="23" t="str">
        <f t="shared" si="149"/>
        <v/>
      </c>
      <c r="EB157" s="23" t="str">
        <f t="shared" si="150"/>
        <v/>
      </c>
      <c r="EC157" s="23" t="str">
        <f t="shared" si="151"/>
        <v/>
      </c>
      <c r="ED157" s="23" t="str">
        <f t="shared" si="152"/>
        <v/>
      </c>
      <c r="EE157" s="23" t="str">
        <f t="shared" si="153"/>
        <v/>
      </c>
    </row>
    <row r="158" spans="1:135" ht="11.25" customHeight="1">
      <c r="A158" s="78" t="s">
        <v>219</v>
      </c>
      <c r="B158" s="21" t="s">
        <v>72</v>
      </c>
      <c r="C158" s="21" t="s">
        <v>241</v>
      </c>
      <c r="D158" s="21" t="s">
        <v>50</v>
      </c>
      <c r="E158" s="20">
        <v>2</v>
      </c>
      <c r="F158" s="21" t="s">
        <v>279</v>
      </c>
      <c r="G158" s="107">
        <v>41135</v>
      </c>
      <c r="H158" s="107">
        <v>41137</v>
      </c>
      <c r="I158" s="33"/>
      <c r="J158" s="27"/>
      <c r="K158" s="37"/>
      <c r="L158" s="33">
        <v>1</v>
      </c>
      <c r="M158" s="38" t="s">
        <v>251</v>
      </c>
      <c r="N158" s="37"/>
      <c r="O158" s="20">
        <f t="shared" si="93"/>
        <v>2</v>
      </c>
      <c r="P158" s="20">
        <f t="shared" si="94"/>
        <v>8</v>
      </c>
      <c r="Q158" s="20">
        <f t="shared" si="95"/>
        <v>2012</v>
      </c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DC158" s="23" t="str">
        <f t="shared" si="125"/>
        <v/>
      </c>
      <c r="DD158" s="23" t="str">
        <f t="shared" si="126"/>
        <v/>
      </c>
      <c r="DE158" s="23" t="str">
        <f t="shared" si="127"/>
        <v/>
      </c>
      <c r="DF158" s="23" t="str">
        <f t="shared" si="128"/>
        <v/>
      </c>
      <c r="DG158" s="23" t="str">
        <f t="shared" si="129"/>
        <v/>
      </c>
      <c r="DH158" s="23" t="str">
        <f t="shared" si="130"/>
        <v/>
      </c>
      <c r="DI158" s="23" t="str">
        <f t="shared" si="131"/>
        <v/>
      </c>
      <c r="DJ158" s="23" t="str">
        <f t="shared" si="132"/>
        <v/>
      </c>
      <c r="DK158" s="23" t="str">
        <f t="shared" si="133"/>
        <v/>
      </c>
      <c r="DL158" s="23" t="str">
        <f t="shared" si="134"/>
        <v/>
      </c>
      <c r="DM158" s="23" t="str">
        <f t="shared" si="135"/>
        <v/>
      </c>
      <c r="DN158" s="23" t="str">
        <f t="shared" si="136"/>
        <v/>
      </c>
      <c r="DO158" s="23" t="str">
        <f t="shared" si="137"/>
        <v/>
      </c>
      <c r="DP158" s="23" t="str">
        <f t="shared" si="138"/>
        <v/>
      </c>
      <c r="DQ158" s="23" t="str">
        <f t="shared" si="139"/>
        <v/>
      </c>
      <c r="DR158" s="23" t="str">
        <f t="shared" si="140"/>
        <v/>
      </c>
      <c r="DS158" s="23" t="str">
        <f t="shared" si="141"/>
        <v/>
      </c>
      <c r="DT158" s="23" t="str">
        <f t="shared" si="142"/>
        <v/>
      </c>
      <c r="DU158" s="23" t="str">
        <f t="shared" si="143"/>
        <v/>
      </c>
      <c r="DV158" s="23" t="str">
        <f t="shared" si="144"/>
        <v/>
      </c>
      <c r="DW158" s="23" t="str">
        <f t="shared" si="145"/>
        <v/>
      </c>
      <c r="DX158" s="23" t="str">
        <f t="shared" si="146"/>
        <v/>
      </c>
      <c r="DY158" s="23" t="str">
        <f t="shared" si="147"/>
        <v/>
      </c>
      <c r="DZ158" s="23" t="str">
        <f t="shared" si="148"/>
        <v/>
      </c>
      <c r="EA158" s="23" t="str">
        <f t="shared" si="149"/>
        <v/>
      </c>
      <c r="EB158" s="23" t="str">
        <f t="shared" si="150"/>
        <v/>
      </c>
      <c r="EC158" s="23" t="str">
        <f t="shared" si="151"/>
        <v/>
      </c>
      <c r="ED158" s="23" t="str">
        <f t="shared" si="152"/>
        <v/>
      </c>
      <c r="EE158" s="23" t="str">
        <f t="shared" si="153"/>
        <v/>
      </c>
    </row>
    <row r="159" spans="1:135" ht="11.25" customHeight="1">
      <c r="A159" s="63" t="s">
        <v>219</v>
      </c>
      <c r="B159" s="77" t="s">
        <v>81</v>
      </c>
      <c r="C159" s="77" t="s">
        <v>201</v>
      </c>
      <c r="D159" s="77" t="s">
        <v>174</v>
      </c>
      <c r="E159" s="74">
        <v>1</v>
      </c>
      <c r="F159" s="77" t="s">
        <v>207</v>
      </c>
      <c r="G159" s="106">
        <v>41138</v>
      </c>
      <c r="H159" s="106"/>
      <c r="I159" s="70"/>
      <c r="J159" s="71"/>
      <c r="K159" s="72"/>
      <c r="L159" s="70">
        <v>1</v>
      </c>
      <c r="M159" s="73" t="s">
        <v>251</v>
      </c>
      <c r="N159" s="72"/>
      <c r="O159" s="74">
        <f t="shared" si="93"/>
        <v>2</v>
      </c>
      <c r="P159" s="74">
        <f t="shared" si="94"/>
        <v>8</v>
      </c>
      <c r="Q159" s="74">
        <f t="shared" si="95"/>
        <v>2012</v>
      </c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DC159" s="23" t="str">
        <f t="shared" si="125"/>
        <v/>
      </c>
      <c r="DD159" s="23" t="str">
        <f t="shared" si="126"/>
        <v/>
      </c>
      <c r="DE159" s="23" t="str">
        <f t="shared" si="127"/>
        <v/>
      </c>
      <c r="DF159" s="23" t="str">
        <f t="shared" si="128"/>
        <v/>
      </c>
      <c r="DG159" s="23" t="str">
        <f t="shared" si="129"/>
        <v/>
      </c>
      <c r="DH159" s="23" t="str">
        <f t="shared" si="130"/>
        <v/>
      </c>
      <c r="DI159" s="23" t="str">
        <f t="shared" si="131"/>
        <v/>
      </c>
      <c r="DJ159" s="23" t="str">
        <f t="shared" si="132"/>
        <v/>
      </c>
      <c r="DK159" s="23" t="str">
        <f t="shared" si="133"/>
        <v/>
      </c>
      <c r="DL159" s="23" t="str">
        <f t="shared" si="134"/>
        <v/>
      </c>
      <c r="DM159" s="23" t="str">
        <f t="shared" si="135"/>
        <v/>
      </c>
      <c r="DN159" s="23" t="str">
        <f t="shared" si="136"/>
        <v/>
      </c>
      <c r="DO159" s="23" t="str">
        <f t="shared" si="137"/>
        <v/>
      </c>
      <c r="DP159" s="23" t="str">
        <f t="shared" si="138"/>
        <v/>
      </c>
      <c r="DQ159" s="23" t="str">
        <f t="shared" si="139"/>
        <v/>
      </c>
      <c r="DR159" s="23" t="str">
        <f t="shared" si="140"/>
        <v/>
      </c>
      <c r="DS159" s="23" t="str">
        <f t="shared" si="141"/>
        <v/>
      </c>
      <c r="DT159" s="23" t="str">
        <f t="shared" si="142"/>
        <v/>
      </c>
      <c r="DU159" s="23" t="str">
        <f t="shared" si="143"/>
        <v/>
      </c>
      <c r="DV159" s="23" t="str">
        <f t="shared" si="144"/>
        <v/>
      </c>
      <c r="DW159" s="23" t="str">
        <f t="shared" si="145"/>
        <v/>
      </c>
      <c r="DX159" s="23" t="str">
        <f t="shared" si="146"/>
        <v/>
      </c>
      <c r="DY159" s="23" t="str">
        <f t="shared" si="147"/>
        <v/>
      </c>
      <c r="DZ159" s="23" t="str">
        <f t="shared" si="148"/>
        <v/>
      </c>
      <c r="EA159" s="23" t="str">
        <f t="shared" si="149"/>
        <v/>
      </c>
      <c r="EB159" s="23" t="str">
        <f t="shared" si="150"/>
        <v/>
      </c>
      <c r="EC159" s="23" t="str">
        <f t="shared" si="151"/>
        <v/>
      </c>
      <c r="ED159" s="23" t="str">
        <f t="shared" si="152"/>
        <v/>
      </c>
      <c r="EE159" s="23" t="str">
        <f t="shared" si="153"/>
        <v/>
      </c>
    </row>
    <row r="160" spans="1:135" ht="11.25" customHeight="1">
      <c r="A160" s="78" t="s">
        <v>219</v>
      </c>
      <c r="B160" s="21" t="s">
        <v>72</v>
      </c>
      <c r="C160" s="21" t="s">
        <v>199</v>
      </c>
      <c r="D160" s="21" t="s">
        <v>50</v>
      </c>
      <c r="E160" s="20">
        <v>1</v>
      </c>
      <c r="F160" s="21" t="s">
        <v>207</v>
      </c>
      <c r="G160" s="107">
        <v>41146</v>
      </c>
      <c r="H160" s="107"/>
      <c r="I160" s="33"/>
      <c r="J160" s="27"/>
      <c r="K160" s="37"/>
      <c r="L160" s="33">
        <v>1</v>
      </c>
      <c r="M160" s="38" t="s">
        <v>251</v>
      </c>
      <c r="N160" s="37"/>
      <c r="O160" s="20">
        <f t="shared" si="93"/>
        <v>3</v>
      </c>
      <c r="P160" s="20">
        <f t="shared" si="94"/>
        <v>8</v>
      </c>
      <c r="Q160" s="20">
        <f t="shared" si="95"/>
        <v>2012</v>
      </c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DC160" s="23" t="str">
        <f t="shared" si="125"/>
        <v/>
      </c>
      <c r="DD160" s="23" t="str">
        <f t="shared" si="126"/>
        <v/>
      </c>
      <c r="DE160" s="23" t="str">
        <f t="shared" si="127"/>
        <v/>
      </c>
      <c r="DF160" s="23" t="str">
        <f t="shared" si="128"/>
        <v/>
      </c>
      <c r="DG160" s="23" t="str">
        <f t="shared" si="129"/>
        <v/>
      </c>
      <c r="DH160" s="23" t="str">
        <f t="shared" si="130"/>
        <v/>
      </c>
      <c r="DI160" s="23" t="str">
        <f t="shared" si="131"/>
        <v/>
      </c>
      <c r="DJ160" s="23" t="str">
        <f t="shared" si="132"/>
        <v/>
      </c>
      <c r="DK160" s="23" t="str">
        <f t="shared" si="133"/>
        <v/>
      </c>
      <c r="DL160" s="23" t="str">
        <f t="shared" si="134"/>
        <v/>
      </c>
      <c r="DM160" s="23" t="str">
        <f t="shared" si="135"/>
        <v/>
      </c>
      <c r="DN160" s="23" t="str">
        <f t="shared" si="136"/>
        <v/>
      </c>
      <c r="DO160" s="23" t="str">
        <f t="shared" si="137"/>
        <v/>
      </c>
      <c r="DP160" s="23" t="str">
        <f t="shared" si="138"/>
        <v/>
      </c>
      <c r="DQ160" s="23" t="str">
        <f t="shared" si="139"/>
        <v/>
      </c>
      <c r="DR160" s="23" t="str">
        <f t="shared" si="140"/>
        <v/>
      </c>
      <c r="DS160" s="23" t="str">
        <f t="shared" si="141"/>
        <v/>
      </c>
      <c r="DT160" s="23" t="str">
        <f t="shared" si="142"/>
        <v/>
      </c>
      <c r="DU160" s="23" t="str">
        <f t="shared" si="143"/>
        <v/>
      </c>
      <c r="DV160" s="23" t="str">
        <f t="shared" si="144"/>
        <v/>
      </c>
      <c r="DW160" s="23" t="str">
        <f t="shared" si="145"/>
        <v/>
      </c>
      <c r="DX160" s="23" t="str">
        <f t="shared" si="146"/>
        <v/>
      </c>
      <c r="DY160" s="23" t="str">
        <f t="shared" si="147"/>
        <v/>
      </c>
      <c r="DZ160" s="23" t="str">
        <f t="shared" si="148"/>
        <v/>
      </c>
      <c r="EA160" s="23" t="str">
        <f t="shared" si="149"/>
        <v/>
      </c>
      <c r="EB160" s="23" t="str">
        <f t="shared" si="150"/>
        <v/>
      </c>
      <c r="EC160" s="23" t="str">
        <f t="shared" si="151"/>
        <v/>
      </c>
      <c r="ED160" s="23" t="str">
        <f t="shared" si="152"/>
        <v/>
      </c>
      <c r="EE160" s="23" t="str">
        <f t="shared" si="153"/>
        <v/>
      </c>
    </row>
    <row r="161" spans="1:135" ht="11.25" customHeight="1">
      <c r="A161" s="63" t="s">
        <v>219</v>
      </c>
      <c r="B161" s="77" t="s">
        <v>81</v>
      </c>
      <c r="C161" s="77" t="s">
        <v>190</v>
      </c>
      <c r="D161" s="77" t="s">
        <v>150</v>
      </c>
      <c r="E161" s="74">
        <v>1</v>
      </c>
      <c r="F161" s="77" t="s">
        <v>207</v>
      </c>
      <c r="G161" s="106">
        <v>41152</v>
      </c>
      <c r="H161" s="106">
        <v>41155</v>
      </c>
      <c r="I161" s="70"/>
      <c r="J161" s="71"/>
      <c r="K161" s="72"/>
      <c r="L161" s="70">
        <v>1</v>
      </c>
      <c r="M161" s="73" t="s">
        <v>251</v>
      </c>
      <c r="N161" s="72"/>
      <c r="O161" s="74">
        <f t="shared" si="93"/>
        <v>3</v>
      </c>
      <c r="P161" s="74">
        <f t="shared" si="94"/>
        <v>8</v>
      </c>
      <c r="Q161" s="74">
        <f t="shared" si="95"/>
        <v>2012</v>
      </c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DC161" s="23" t="str">
        <f t="shared" si="125"/>
        <v/>
      </c>
      <c r="DD161" s="23" t="str">
        <f t="shared" si="126"/>
        <v/>
      </c>
      <c r="DE161" s="23" t="str">
        <f t="shared" si="127"/>
        <v/>
      </c>
      <c r="DF161" s="23" t="str">
        <f t="shared" si="128"/>
        <v/>
      </c>
      <c r="DG161" s="23" t="str">
        <f t="shared" si="129"/>
        <v/>
      </c>
      <c r="DH161" s="23" t="str">
        <f t="shared" si="130"/>
        <v/>
      </c>
      <c r="DI161" s="23" t="str">
        <f t="shared" si="131"/>
        <v/>
      </c>
      <c r="DJ161" s="23" t="str">
        <f t="shared" si="132"/>
        <v/>
      </c>
      <c r="DK161" s="23" t="str">
        <f t="shared" si="133"/>
        <v/>
      </c>
      <c r="DL161" s="23" t="str">
        <f t="shared" si="134"/>
        <v/>
      </c>
      <c r="DM161" s="23" t="str">
        <f t="shared" si="135"/>
        <v/>
      </c>
      <c r="DN161" s="23" t="str">
        <f t="shared" si="136"/>
        <v/>
      </c>
      <c r="DO161" s="23" t="str">
        <f t="shared" si="137"/>
        <v/>
      </c>
      <c r="DP161" s="23" t="str">
        <f t="shared" si="138"/>
        <v/>
      </c>
      <c r="DQ161" s="23" t="str">
        <f t="shared" si="139"/>
        <v/>
      </c>
      <c r="DR161" s="23" t="str">
        <f t="shared" si="140"/>
        <v/>
      </c>
      <c r="DS161" s="23" t="str">
        <f t="shared" si="141"/>
        <v/>
      </c>
      <c r="DT161" s="23" t="str">
        <f t="shared" si="142"/>
        <v/>
      </c>
      <c r="DU161" s="23" t="str">
        <f t="shared" si="143"/>
        <v/>
      </c>
      <c r="DV161" s="23" t="str">
        <f t="shared" si="144"/>
        <v/>
      </c>
      <c r="DW161" s="23" t="str">
        <f t="shared" si="145"/>
        <v/>
      </c>
      <c r="DX161" s="23" t="str">
        <f t="shared" si="146"/>
        <v/>
      </c>
      <c r="DY161" s="23" t="str">
        <f t="shared" si="147"/>
        <v/>
      </c>
      <c r="DZ161" s="23" t="str">
        <f t="shared" si="148"/>
        <v/>
      </c>
      <c r="EA161" s="23" t="str">
        <f t="shared" si="149"/>
        <v/>
      </c>
      <c r="EB161" s="23" t="str">
        <f t="shared" si="150"/>
        <v/>
      </c>
      <c r="EC161" s="23" t="str">
        <f t="shared" si="151"/>
        <v/>
      </c>
      <c r="ED161" s="23" t="str">
        <f t="shared" si="152"/>
        <v/>
      </c>
      <c r="EE161" s="23" t="str">
        <f t="shared" si="153"/>
        <v/>
      </c>
    </row>
    <row r="162" spans="1:135" ht="11.25" customHeight="1">
      <c r="A162" s="78" t="s">
        <v>219</v>
      </c>
      <c r="B162" s="21" t="s">
        <v>78</v>
      </c>
      <c r="C162" s="21" t="s">
        <v>191</v>
      </c>
      <c r="D162" s="21" t="s">
        <v>192</v>
      </c>
      <c r="E162" s="20">
        <v>1</v>
      </c>
      <c r="F162" s="21" t="s">
        <v>207</v>
      </c>
      <c r="G162" s="107">
        <v>41160</v>
      </c>
      <c r="H162" s="107"/>
      <c r="I162" s="33"/>
      <c r="J162" s="27"/>
      <c r="K162" s="37"/>
      <c r="L162" s="33">
        <v>1</v>
      </c>
      <c r="M162" s="38" t="s">
        <v>250</v>
      </c>
      <c r="N162" s="37"/>
      <c r="O162" s="20">
        <f t="shared" si="93"/>
        <v>1</v>
      </c>
      <c r="P162" s="20">
        <f t="shared" si="94"/>
        <v>9</v>
      </c>
      <c r="Q162" s="20">
        <f t="shared" si="95"/>
        <v>2012</v>
      </c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DC162" s="23" t="str">
        <f t="shared" si="125"/>
        <v/>
      </c>
      <c r="DD162" s="23" t="str">
        <f t="shared" si="126"/>
        <v/>
      </c>
      <c r="DE162" s="23" t="str">
        <f t="shared" si="127"/>
        <v/>
      </c>
      <c r="DF162" s="23" t="str">
        <f t="shared" si="128"/>
        <v/>
      </c>
      <c r="DG162" s="23" t="str">
        <f t="shared" si="129"/>
        <v/>
      </c>
      <c r="DH162" s="23" t="str">
        <f t="shared" si="130"/>
        <v/>
      </c>
      <c r="DI162" s="23" t="str">
        <f t="shared" si="131"/>
        <v/>
      </c>
      <c r="DJ162" s="23" t="str">
        <f t="shared" si="132"/>
        <v/>
      </c>
      <c r="DK162" s="23" t="str">
        <f t="shared" si="133"/>
        <v/>
      </c>
      <c r="DL162" s="23" t="str">
        <f t="shared" si="134"/>
        <v/>
      </c>
      <c r="DM162" s="23" t="str">
        <f t="shared" si="135"/>
        <v/>
      </c>
      <c r="DN162" s="23" t="str">
        <f t="shared" si="136"/>
        <v/>
      </c>
      <c r="DO162" s="23" t="str">
        <f t="shared" si="137"/>
        <v/>
      </c>
      <c r="DP162" s="23" t="str">
        <f t="shared" si="138"/>
        <v/>
      </c>
      <c r="DQ162" s="23" t="str">
        <f t="shared" si="139"/>
        <v/>
      </c>
      <c r="DR162" s="23" t="str">
        <f t="shared" si="140"/>
        <v/>
      </c>
      <c r="DS162" s="23" t="str">
        <f t="shared" si="141"/>
        <v/>
      </c>
      <c r="DT162" s="23" t="str">
        <f t="shared" si="142"/>
        <v/>
      </c>
      <c r="DU162" s="23" t="str">
        <f t="shared" si="143"/>
        <v/>
      </c>
      <c r="DV162" s="23" t="str">
        <f t="shared" si="144"/>
        <v/>
      </c>
      <c r="DW162" s="23" t="str">
        <f t="shared" si="145"/>
        <v/>
      </c>
      <c r="DX162" s="23" t="str">
        <f t="shared" si="146"/>
        <v/>
      </c>
      <c r="DY162" s="23" t="str">
        <f t="shared" si="147"/>
        <v/>
      </c>
      <c r="DZ162" s="23" t="str">
        <f t="shared" si="148"/>
        <v/>
      </c>
      <c r="EA162" s="23" t="str">
        <f t="shared" si="149"/>
        <v/>
      </c>
      <c r="EB162" s="23" t="str">
        <f t="shared" si="150"/>
        <v/>
      </c>
      <c r="EC162" s="23" t="str">
        <f t="shared" si="151"/>
        <v/>
      </c>
      <c r="ED162" s="23" t="str">
        <f t="shared" si="152"/>
        <v/>
      </c>
      <c r="EE162" s="23" t="str">
        <f t="shared" si="153"/>
        <v/>
      </c>
    </row>
    <row r="163" spans="1:135" ht="11.25" customHeight="1">
      <c r="A163" s="63" t="s">
        <v>219</v>
      </c>
      <c r="B163" s="77" t="s">
        <v>72</v>
      </c>
      <c r="C163" s="77" t="s">
        <v>193</v>
      </c>
      <c r="D163" s="77" t="s">
        <v>50</v>
      </c>
      <c r="E163" s="74">
        <v>1</v>
      </c>
      <c r="F163" s="77" t="s">
        <v>207</v>
      </c>
      <c r="G163" s="106">
        <v>41173</v>
      </c>
      <c r="H163" s="106"/>
      <c r="I163" s="70"/>
      <c r="J163" s="71"/>
      <c r="K163" s="72"/>
      <c r="L163" s="70">
        <v>1</v>
      </c>
      <c r="M163" s="73" t="s">
        <v>251</v>
      </c>
      <c r="N163" s="72"/>
      <c r="O163" s="74">
        <f t="shared" ref="O163:O202" si="154">IF(DAY(G163)&lt;=10,1,IF(DAY(G163)&gt;20,3,2))</f>
        <v>3</v>
      </c>
      <c r="P163" s="74">
        <f t="shared" ref="P163:P202" si="155">MONTH(G163)</f>
        <v>9</v>
      </c>
      <c r="Q163" s="74">
        <f t="shared" ref="Q163:Q201" si="156">YEAR(G163)</f>
        <v>2012</v>
      </c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DC163" s="23" t="str">
        <f t="shared" si="125"/>
        <v/>
      </c>
      <c r="DD163" s="23" t="str">
        <f t="shared" si="126"/>
        <v/>
      </c>
      <c r="DE163" s="23" t="str">
        <f t="shared" si="127"/>
        <v/>
      </c>
      <c r="DF163" s="23" t="str">
        <f t="shared" si="128"/>
        <v/>
      </c>
      <c r="DG163" s="23" t="str">
        <f t="shared" si="129"/>
        <v/>
      </c>
      <c r="DH163" s="23" t="str">
        <f t="shared" si="130"/>
        <v/>
      </c>
      <c r="DI163" s="23" t="str">
        <f t="shared" si="131"/>
        <v/>
      </c>
      <c r="DJ163" s="23" t="str">
        <f t="shared" si="132"/>
        <v/>
      </c>
      <c r="DK163" s="23" t="str">
        <f t="shared" si="133"/>
        <v/>
      </c>
      <c r="DL163" s="23" t="str">
        <f t="shared" si="134"/>
        <v/>
      </c>
      <c r="DM163" s="23" t="str">
        <f t="shared" si="135"/>
        <v/>
      </c>
      <c r="DN163" s="23" t="str">
        <f t="shared" si="136"/>
        <v/>
      </c>
      <c r="DO163" s="23" t="str">
        <f t="shared" si="137"/>
        <v/>
      </c>
      <c r="DP163" s="23" t="str">
        <f t="shared" si="138"/>
        <v/>
      </c>
      <c r="DQ163" s="23" t="str">
        <f t="shared" si="139"/>
        <v/>
      </c>
      <c r="DR163" s="23" t="str">
        <f t="shared" si="140"/>
        <v/>
      </c>
      <c r="DS163" s="23" t="str">
        <f t="shared" si="141"/>
        <v/>
      </c>
      <c r="DT163" s="23" t="str">
        <f t="shared" si="142"/>
        <v/>
      </c>
      <c r="DU163" s="23" t="str">
        <f t="shared" si="143"/>
        <v/>
      </c>
      <c r="DV163" s="23" t="str">
        <f t="shared" si="144"/>
        <v/>
      </c>
      <c r="DW163" s="23" t="str">
        <f t="shared" si="145"/>
        <v/>
      </c>
      <c r="DX163" s="23" t="str">
        <f t="shared" si="146"/>
        <v/>
      </c>
      <c r="DY163" s="23" t="str">
        <f t="shared" si="147"/>
        <v/>
      </c>
      <c r="DZ163" s="23" t="str">
        <f t="shared" si="148"/>
        <v/>
      </c>
      <c r="EA163" s="23" t="str">
        <f t="shared" si="149"/>
        <v/>
      </c>
      <c r="EB163" s="23" t="str">
        <f t="shared" si="150"/>
        <v/>
      </c>
      <c r="EC163" s="23" t="str">
        <f t="shared" si="151"/>
        <v/>
      </c>
      <c r="ED163" s="23" t="str">
        <f t="shared" si="152"/>
        <v/>
      </c>
      <c r="EE163" s="23" t="str">
        <f t="shared" si="153"/>
        <v/>
      </c>
    </row>
    <row r="164" spans="1:135" ht="11.25" customHeight="1">
      <c r="A164" s="78" t="s">
        <v>219</v>
      </c>
      <c r="B164" s="21" t="s">
        <v>75</v>
      </c>
      <c r="C164" s="21" t="s">
        <v>194</v>
      </c>
      <c r="D164" s="21"/>
      <c r="E164" s="20">
        <v>1</v>
      </c>
      <c r="F164" s="21" t="s">
        <v>207</v>
      </c>
      <c r="G164" s="107">
        <v>41173</v>
      </c>
      <c r="H164" s="107">
        <v>41174</v>
      </c>
      <c r="I164" s="33"/>
      <c r="J164" s="27"/>
      <c r="K164" s="37"/>
      <c r="L164" s="33">
        <v>1</v>
      </c>
      <c r="M164" s="38" t="s">
        <v>251</v>
      </c>
      <c r="N164" s="37"/>
      <c r="O164" s="20">
        <f t="shared" si="154"/>
        <v>3</v>
      </c>
      <c r="P164" s="20">
        <f t="shared" si="155"/>
        <v>9</v>
      </c>
      <c r="Q164" s="20">
        <f t="shared" si="156"/>
        <v>2012</v>
      </c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DC164" s="23" t="str">
        <f t="shared" si="125"/>
        <v/>
      </c>
      <c r="DD164" s="23" t="str">
        <f t="shared" si="126"/>
        <v/>
      </c>
      <c r="DE164" s="23" t="str">
        <f t="shared" si="127"/>
        <v/>
      </c>
      <c r="DF164" s="23" t="str">
        <f t="shared" si="128"/>
        <v/>
      </c>
      <c r="DG164" s="23" t="str">
        <f t="shared" si="129"/>
        <v/>
      </c>
      <c r="DH164" s="23" t="str">
        <f t="shared" si="130"/>
        <v/>
      </c>
      <c r="DI164" s="23" t="str">
        <f t="shared" si="131"/>
        <v/>
      </c>
      <c r="DJ164" s="23" t="str">
        <f t="shared" si="132"/>
        <v/>
      </c>
      <c r="DK164" s="23" t="str">
        <f t="shared" si="133"/>
        <v/>
      </c>
      <c r="DL164" s="23" t="str">
        <f t="shared" si="134"/>
        <v/>
      </c>
      <c r="DM164" s="23" t="str">
        <f t="shared" si="135"/>
        <v/>
      </c>
      <c r="DN164" s="23" t="str">
        <f t="shared" si="136"/>
        <v/>
      </c>
      <c r="DO164" s="23" t="str">
        <f t="shared" si="137"/>
        <v/>
      </c>
      <c r="DP164" s="23" t="str">
        <f t="shared" si="138"/>
        <v/>
      </c>
      <c r="DQ164" s="23" t="str">
        <f t="shared" si="139"/>
        <v/>
      </c>
      <c r="DR164" s="23" t="str">
        <f t="shared" si="140"/>
        <v/>
      </c>
      <c r="DS164" s="23" t="str">
        <f t="shared" si="141"/>
        <v/>
      </c>
      <c r="DT164" s="23" t="str">
        <f t="shared" si="142"/>
        <v/>
      </c>
      <c r="DU164" s="23" t="str">
        <f t="shared" si="143"/>
        <v/>
      </c>
      <c r="DV164" s="23" t="str">
        <f t="shared" si="144"/>
        <v/>
      </c>
      <c r="DW164" s="23" t="str">
        <f t="shared" si="145"/>
        <v/>
      </c>
      <c r="DX164" s="23" t="str">
        <f t="shared" si="146"/>
        <v/>
      </c>
      <c r="DY164" s="23" t="str">
        <f t="shared" si="147"/>
        <v/>
      </c>
      <c r="DZ164" s="23" t="str">
        <f t="shared" si="148"/>
        <v/>
      </c>
      <c r="EA164" s="23" t="str">
        <f t="shared" si="149"/>
        <v/>
      </c>
      <c r="EB164" s="23" t="str">
        <f t="shared" si="150"/>
        <v/>
      </c>
      <c r="EC164" s="23" t="str">
        <f t="shared" si="151"/>
        <v/>
      </c>
      <c r="ED164" s="23" t="str">
        <f t="shared" si="152"/>
        <v/>
      </c>
      <c r="EE164" s="23" t="str">
        <f t="shared" si="153"/>
        <v/>
      </c>
    </row>
    <row r="165" spans="1:135" ht="11.25" customHeight="1">
      <c r="A165" s="63" t="s">
        <v>219</v>
      </c>
      <c r="B165" s="77" t="s">
        <v>66</v>
      </c>
      <c r="C165" s="77" t="s">
        <v>235</v>
      </c>
      <c r="D165" s="77" t="s">
        <v>195</v>
      </c>
      <c r="E165" s="74">
        <v>1</v>
      </c>
      <c r="F165" s="77" t="s">
        <v>207</v>
      </c>
      <c r="G165" s="106">
        <v>41179</v>
      </c>
      <c r="H165" s="106">
        <v>41181</v>
      </c>
      <c r="I165" s="70"/>
      <c r="J165" s="71"/>
      <c r="K165" s="72"/>
      <c r="L165" s="70">
        <v>1</v>
      </c>
      <c r="M165" s="73" t="s">
        <v>251</v>
      </c>
      <c r="N165" s="72"/>
      <c r="O165" s="74">
        <f t="shared" si="154"/>
        <v>3</v>
      </c>
      <c r="P165" s="74">
        <f t="shared" si="155"/>
        <v>9</v>
      </c>
      <c r="Q165" s="74">
        <f t="shared" si="156"/>
        <v>2012</v>
      </c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DC165" s="23" t="str">
        <f t="shared" ref="DC165:DC201" si="157">IF(Q165=1977,IF($E165=0,"",$E165),"")</f>
        <v/>
      </c>
      <c r="DD165" s="23" t="str">
        <f t="shared" ref="DD165:DD201" si="158">IF(Q165=1978,IF($E165=0,"",$E165),"")</f>
        <v/>
      </c>
      <c r="DE165" s="23" t="str">
        <f t="shared" ref="DE165:DE201" si="159">IF(Q165=1979,IF($E165=0,"",$E165),"")</f>
        <v/>
      </c>
      <c r="DF165" s="23" t="str">
        <f t="shared" ref="DF165:DF201" si="160">IF(Q165=1980,IF($E165=0,"",$E165),"")</f>
        <v/>
      </c>
      <c r="DG165" s="23" t="str">
        <f t="shared" ref="DG165:DG201" si="161">IF(Q165=1981,IF($E165=0,"",$E165),"")</f>
        <v/>
      </c>
      <c r="DH165" s="23" t="str">
        <f t="shared" ref="DH165:DH201" si="162">IF(Q165=1982,IF($E165=0,"",$E165),"")</f>
        <v/>
      </c>
      <c r="DI165" s="23" t="str">
        <f t="shared" ref="DI165:DI201" si="163">IF(Q165=1983,IF($E165=0,"",$E165),"")</f>
        <v/>
      </c>
      <c r="DJ165" s="23" t="str">
        <f t="shared" ref="DJ165:DJ201" si="164">IF(Q165=1984,IF($E165=0,"",$E165),"")</f>
        <v/>
      </c>
      <c r="DK165" s="23" t="str">
        <f t="shared" ref="DK165:DK201" si="165">IF(Q165=1985,IF($E165=0,"",$E165),"")</f>
        <v/>
      </c>
      <c r="DL165" s="23" t="str">
        <f t="shared" ref="DL165:DL201" si="166">IF(Q165=1986,IF($E165=0,"",$E165),"")</f>
        <v/>
      </c>
      <c r="DM165" s="23" t="str">
        <f t="shared" ref="DM165:DM201" si="167">IF(Q165=1987,IF($E165=0,"",$E165),"")</f>
        <v/>
      </c>
      <c r="DN165" s="23" t="str">
        <f t="shared" ref="DN165:DN201" si="168">IF(Q165=1988,IF($E165=0,"",$E165),"")</f>
        <v/>
      </c>
      <c r="DO165" s="23" t="str">
        <f t="shared" ref="DO165:DO201" si="169">IF(Q165=1989,IF($E165=0,"",$E165),"")</f>
        <v/>
      </c>
      <c r="DP165" s="23" t="str">
        <f t="shared" ref="DP165:DP201" si="170">IF(Q165=1990,IF($E165=0,"",$E165),"")</f>
        <v/>
      </c>
      <c r="DQ165" s="23" t="str">
        <f t="shared" ref="DQ165:DQ201" si="171">IF(Q165=1991,IF($E165=0,"",$E165),"")</f>
        <v/>
      </c>
      <c r="DR165" s="23" t="str">
        <f t="shared" ref="DR165:DR201" si="172">IF(Q165=1992,IF($E165=0,"",$E165),"")</f>
        <v/>
      </c>
      <c r="DS165" s="23" t="str">
        <f t="shared" ref="DS165:DS201" si="173">IF(Q165=1993,IF($E165=0,"",$E165),"")</f>
        <v/>
      </c>
      <c r="DT165" s="23" t="str">
        <f t="shared" ref="DT165:DT201" si="174">IF(Q165=1994,IF($E165=0,"",$E165),"")</f>
        <v/>
      </c>
      <c r="DU165" s="23" t="str">
        <f t="shared" ref="DU165:DU201" si="175">IF(Q165=1995,IF($E165=0,"",$E165),"")</f>
        <v/>
      </c>
      <c r="DV165" s="23" t="str">
        <f t="shared" ref="DV165:DV201" si="176">IF(Q165=1996,IF($E165=0,"",$E165),"")</f>
        <v/>
      </c>
      <c r="DW165" s="23" t="str">
        <f t="shared" ref="DW165:DW201" si="177">IF(Q165=1997,IF($E165=0,"",$E165),"")</f>
        <v/>
      </c>
      <c r="DX165" s="23" t="str">
        <f t="shared" ref="DX165:DX201" si="178">IF(Q165=1998,IF($E165=0,"",$E165),"")</f>
        <v/>
      </c>
      <c r="DY165" s="23" t="str">
        <f t="shared" ref="DY165:DY201" si="179">IF(Q165=1999,IF($E165=0,"",$E165),"")</f>
        <v/>
      </c>
      <c r="DZ165" s="23" t="str">
        <f t="shared" ref="DZ165:DZ201" si="180">IF(Q165=2000,IF($E165=0,"",$E165),"")</f>
        <v/>
      </c>
      <c r="EA165" s="23" t="str">
        <f t="shared" ref="EA165:EA201" si="181">IF(Q165=2001,IF($E165=0,"",$E165),"")</f>
        <v/>
      </c>
      <c r="EB165" s="23" t="str">
        <f t="shared" ref="EB165:EB201" si="182">IF(Q165=2002,IF($E165=0,"",$E165),"")</f>
        <v/>
      </c>
      <c r="EC165" s="23" t="str">
        <f t="shared" ref="EC165:EC201" si="183">IF(Q165=2003,IF($E165=0,"",$E165),"")</f>
        <v/>
      </c>
      <c r="ED165" s="23" t="str">
        <f t="shared" ref="ED165:ED201" si="184">IF(Q165=2004,IF($E165=0,"",$E165),"")</f>
        <v/>
      </c>
      <c r="EE165" s="23" t="str">
        <f t="shared" ref="EE165:EE201" si="185">IF(Q165=2005,IF($E165=0,"",$E165),"")</f>
        <v/>
      </c>
    </row>
    <row r="166" spans="1:135" ht="11.25" customHeight="1">
      <c r="A166" s="78" t="s">
        <v>219</v>
      </c>
      <c r="B166" s="21" t="s">
        <v>72</v>
      </c>
      <c r="C166" s="21" t="s">
        <v>196</v>
      </c>
      <c r="D166" s="21" t="s">
        <v>50</v>
      </c>
      <c r="E166" s="20">
        <v>1</v>
      </c>
      <c r="F166" s="21" t="s">
        <v>207</v>
      </c>
      <c r="G166" s="107">
        <v>41187</v>
      </c>
      <c r="H166" s="107"/>
      <c r="I166" s="33"/>
      <c r="J166" s="27"/>
      <c r="K166" s="37"/>
      <c r="L166" s="33">
        <v>1</v>
      </c>
      <c r="M166" s="38" t="s">
        <v>251</v>
      </c>
      <c r="N166" s="37"/>
      <c r="O166" s="20">
        <f t="shared" si="154"/>
        <v>1</v>
      </c>
      <c r="P166" s="20">
        <f t="shared" si="155"/>
        <v>10</v>
      </c>
      <c r="Q166" s="20">
        <f t="shared" si="156"/>
        <v>2012</v>
      </c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DC166" s="23" t="str">
        <f t="shared" si="157"/>
        <v/>
      </c>
      <c r="DD166" s="23" t="str">
        <f t="shared" si="158"/>
        <v/>
      </c>
      <c r="DE166" s="23" t="str">
        <f t="shared" si="159"/>
        <v/>
      </c>
      <c r="DF166" s="23" t="str">
        <f t="shared" si="160"/>
        <v/>
      </c>
      <c r="DG166" s="23" t="str">
        <f t="shared" si="161"/>
        <v/>
      </c>
      <c r="DH166" s="23" t="str">
        <f t="shared" si="162"/>
        <v/>
      </c>
      <c r="DI166" s="23" t="str">
        <f t="shared" si="163"/>
        <v/>
      </c>
      <c r="DJ166" s="23" t="str">
        <f t="shared" si="164"/>
        <v/>
      </c>
      <c r="DK166" s="23" t="str">
        <f t="shared" si="165"/>
        <v/>
      </c>
      <c r="DL166" s="23" t="str">
        <f t="shared" si="166"/>
        <v/>
      </c>
      <c r="DM166" s="23" t="str">
        <f t="shared" si="167"/>
        <v/>
      </c>
      <c r="DN166" s="23" t="str">
        <f t="shared" si="168"/>
        <v/>
      </c>
      <c r="DO166" s="23" t="str">
        <f t="shared" si="169"/>
        <v/>
      </c>
      <c r="DP166" s="23" t="str">
        <f t="shared" si="170"/>
        <v/>
      </c>
      <c r="DQ166" s="23" t="str">
        <f t="shared" si="171"/>
        <v/>
      </c>
      <c r="DR166" s="23" t="str">
        <f t="shared" si="172"/>
        <v/>
      </c>
      <c r="DS166" s="23" t="str">
        <f t="shared" si="173"/>
        <v/>
      </c>
      <c r="DT166" s="23" t="str">
        <f t="shared" si="174"/>
        <v/>
      </c>
      <c r="DU166" s="23" t="str">
        <f t="shared" si="175"/>
        <v/>
      </c>
      <c r="DV166" s="23" t="str">
        <f t="shared" si="176"/>
        <v/>
      </c>
      <c r="DW166" s="23" t="str">
        <f t="shared" si="177"/>
        <v/>
      </c>
      <c r="DX166" s="23" t="str">
        <f t="shared" si="178"/>
        <v/>
      </c>
      <c r="DY166" s="23" t="str">
        <f t="shared" si="179"/>
        <v/>
      </c>
      <c r="DZ166" s="23" t="str">
        <f t="shared" si="180"/>
        <v/>
      </c>
      <c r="EA166" s="23" t="str">
        <f t="shared" si="181"/>
        <v/>
      </c>
      <c r="EB166" s="23" t="str">
        <f t="shared" si="182"/>
        <v/>
      </c>
      <c r="EC166" s="23" t="str">
        <f t="shared" si="183"/>
        <v/>
      </c>
      <c r="ED166" s="23" t="str">
        <f t="shared" si="184"/>
        <v/>
      </c>
      <c r="EE166" s="23" t="str">
        <f t="shared" si="185"/>
        <v/>
      </c>
    </row>
    <row r="167" spans="1:135" ht="11.25" customHeight="1">
      <c r="A167" s="63" t="s">
        <v>219</v>
      </c>
      <c r="B167" s="77" t="s">
        <v>79</v>
      </c>
      <c r="C167" s="77" t="s">
        <v>236</v>
      </c>
      <c r="D167" s="77" t="s">
        <v>240</v>
      </c>
      <c r="E167" s="74">
        <v>1</v>
      </c>
      <c r="F167" s="77" t="s">
        <v>223</v>
      </c>
      <c r="G167" s="106">
        <v>41416</v>
      </c>
      <c r="H167" s="106"/>
      <c r="I167" s="70"/>
      <c r="J167" s="71"/>
      <c r="K167" s="72"/>
      <c r="L167" s="70">
        <v>1</v>
      </c>
      <c r="M167" s="73" t="s">
        <v>250</v>
      </c>
      <c r="N167" s="72"/>
      <c r="O167" s="74">
        <f t="shared" si="154"/>
        <v>3</v>
      </c>
      <c r="P167" s="74">
        <f t="shared" si="155"/>
        <v>5</v>
      </c>
      <c r="Q167" s="74">
        <f t="shared" si="156"/>
        <v>2013</v>
      </c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DC167" s="23" t="str">
        <f t="shared" si="157"/>
        <v/>
      </c>
      <c r="DD167" s="23" t="str">
        <f t="shared" si="158"/>
        <v/>
      </c>
      <c r="DE167" s="23" t="str">
        <f t="shared" si="159"/>
        <v/>
      </c>
      <c r="DF167" s="23" t="str">
        <f t="shared" si="160"/>
        <v/>
      </c>
      <c r="DG167" s="23" t="str">
        <f t="shared" si="161"/>
        <v/>
      </c>
      <c r="DH167" s="23" t="str">
        <f t="shared" si="162"/>
        <v/>
      </c>
      <c r="DI167" s="23" t="str">
        <f t="shared" si="163"/>
        <v/>
      </c>
      <c r="DJ167" s="23" t="str">
        <f t="shared" si="164"/>
        <v/>
      </c>
      <c r="DK167" s="23" t="str">
        <f t="shared" si="165"/>
        <v/>
      </c>
      <c r="DL167" s="23" t="str">
        <f t="shared" si="166"/>
        <v/>
      </c>
      <c r="DM167" s="23" t="str">
        <f t="shared" si="167"/>
        <v/>
      </c>
      <c r="DN167" s="23" t="str">
        <f t="shared" si="168"/>
        <v/>
      </c>
      <c r="DO167" s="23" t="str">
        <f t="shared" si="169"/>
        <v/>
      </c>
      <c r="DP167" s="23" t="str">
        <f t="shared" si="170"/>
        <v/>
      </c>
      <c r="DQ167" s="23" t="str">
        <f t="shared" si="171"/>
        <v/>
      </c>
      <c r="DR167" s="23" t="str">
        <f t="shared" si="172"/>
        <v/>
      </c>
      <c r="DS167" s="23" t="str">
        <f t="shared" si="173"/>
        <v/>
      </c>
      <c r="DT167" s="23" t="str">
        <f t="shared" si="174"/>
        <v/>
      </c>
      <c r="DU167" s="23" t="str">
        <f t="shared" si="175"/>
        <v/>
      </c>
      <c r="DV167" s="23" t="str">
        <f t="shared" si="176"/>
        <v/>
      </c>
      <c r="DW167" s="23" t="str">
        <f t="shared" si="177"/>
        <v/>
      </c>
      <c r="DX167" s="23" t="str">
        <f t="shared" si="178"/>
        <v/>
      </c>
      <c r="DY167" s="23" t="str">
        <f t="shared" si="179"/>
        <v/>
      </c>
      <c r="DZ167" s="23" t="str">
        <f t="shared" si="180"/>
        <v/>
      </c>
      <c r="EA167" s="23" t="str">
        <f t="shared" si="181"/>
        <v/>
      </c>
      <c r="EB167" s="23" t="str">
        <f t="shared" si="182"/>
        <v/>
      </c>
      <c r="EC167" s="23" t="str">
        <f t="shared" si="183"/>
        <v/>
      </c>
      <c r="ED167" s="23" t="str">
        <f t="shared" si="184"/>
        <v/>
      </c>
      <c r="EE167" s="23" t="str">
        <f t="shared" si="185"/>
        <v/>
      </c>
    </row>
    <row r="168" spans="1:135" ht="11.25" customHeight="1">
      <c r="A168" s="78" t="s">
        <v>219</v>
      </c>
      <c r="B168" s="21" t="s">
        <v>72</v>
      </c>
      <c r="C168" s="21" t="s">
        <v>242</v>
      </c>
      <c r="D168" s="21" t="s">
        <v>50</v>
      </c>
      <c r="E168" s="20">
        <v>1</v>
      </c>
      <c r="F168" s="21" t="s">
        <v>207</v>
      </c>
      <c r="G168" s="107">
        <v>41498</v>
      </c>
      <c r="H168" s="107">
        <v>41505</v>
      </c>
      <c r="I168" s="33"/>
      <c r="J168" s="27"/>
      <c r="K168" s="37"/>
      <c r="L168" s="33">
        <v>1</v>
      </c>
      <c r="M168" s="38" t="s">
        <v>250</v>
      </c>
      <c r="N168" s="37"/>
      <c r="O168" s="20">
        <f t="shared" si="154"/>
        <v>2</v>
      </c>
      <c r="P168" s="20">
        <f t="shared" si="155"/>
        <v>8</v>
      </c>
      <c r="Q168" s="20">
        <f t="shared" si="156"/>
        <v>2013</v>
      </c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DC168" s="23" t="str">
        <f t="shared" si="157"/>
        <v/>
      </c>
      <c r="DD168" s="23" t="str">
        <f t="shared" si="158"/>
        <v/>
      </c>
      <c r="DE168" s="23" t="str">
        <f t="shared" si="159"/>
        <v/>
      </c>
      <c r="DF168" s="23" t="str">
        <f t="shared" si="160"/>
        <v/>
      </c>
      <c r="DG168" s="23" t="str">
        <f t="shared" si="161"/>
        <v/>
      </c>
      <c r="DH168" s="23" t="str">
        <f t="shared" si="162"/>
        <v/>
      </c>
      <c r="DI168" s="23" t="str">
        <f t="shared" si="163"/>
        <v/>
      </c>
      <c r="DJ168" s="23" t="str">
        <f t="shared" si="164"/>
        <v/>
      </c>
      <c r="DK168" s="23" t="str">
        <f t="shared" si="165"/>
        <v/>
      </c>
      <c r="DL168" s="23" t="str">
        <f t="shared" si="166"/>
        <v/>
      </c>
      <c r="DM168" s="23" t="str">
        <f t="shared" si="167"/>
        <v/>
      </c>
      <c r="DN168" s="23" t="str">
        <f t="shared" si="168"/>
        <v/>
      </c>
      <c r="DO168" s="23" t="str">
        <f t="shared" si="169"/>
        <v/>
      </c>
      <c r="DP168" s="23" t="str">
        <f t="shared" si="170"/>
        <v/>
      </c>
      <c r="DQ168" s="23" t="str">
        <f t="shared" si="171"/>
        <v/>
      </c>
      <c r="DR168" s="23" t="str">
        <f t="shared" si="172"/>
        <v/>
      </c>
      <c r="DS168" s="23" t="str">
        <f t="shared" si="173"/>
        <v/>
      </c>
      <c r="DT168" s="23" t="str">
        <f t="shared" si="174"/>
        <v/>
      </c>
      <c r="DU168" s="23" t="str">
        <f t="shared" si="175"/>
        <v/>
      </c>
      <c r="DV168" s="23" t="str">
        <f t="shared" si="176"/>
        <v/>
      </c>
      <c r="DW168" s="23" t="str">
        <f t="shared" si="177"/>
        <v/>
      </c>
      <c r="DX168" s="23" t="str">
        <f t="shared" si="178"/>
        <v/>
      </c>
      <c r="DY168" s="23" t="str">
        <f t="shared" si="179"/>
        <v/>
      </c>
      <c r="DZ168" s="23" t="str">
        <f t="shared" si="180"/>
        <v/>
      </c>
      <c r="EA168" s="23" t="str">
        <f t="shared" si="181"/>
        <v/>
      </c>
      <c r="EB168" s="23" t="str">
        <f t="shared" si="182"/>
        <v/>
      </c>
      <c r="EC168" s="23" t="str">
        <f t="shared" si="183"/>
        <v/>
      </c>
      <c r="ED168" s="23" t="str">
        <f t="shared" si="184"/>
        <v/>
      </c>
      <c r="EE168" s="23" t="str">
        <f t="shared" si="185"/>
        <v/>
      </c>
    </row>
    <row r="169" spans="1:135" ht="11.25" customHeight="1">
      <c r="A169" s="63" t="s">
        <v>219</v>
      </c>
      <c r="B169" s="77" t="s">
        <v>72</v>
      </c>
      <c r="C169" s="77" t="s">
        <v>242</v>
      </c>
      <c r="D169" s="77" t="s">
        <v>50</v>
      </c>
      <c r="E169" s="74">
        <v>1</v>
      </c>
      <c r="F169" s="77" t="s">
        <v>207</v>
      </c>
      <c r="G169" s="106">
        <v>41502</v>
      </c>
      <c r="H169" s="106">
        <v>41505</v>
      </c>
      <c r="I169" s="70"/>
      <c r="J169" s="71"/>
      <c r="K169" s="72"/>
      <c r="L169" s="70">
        <v>1</v>
      </c>
      <c r="M169" s="73" t="s">
        <v>250</v>
      </c>
      <c r="N169" s="72"/>
      <c r="O169" s="74">
        <f t="shared" si="154"/>
        <v>2</v>
      </c>
      <c r="P169" s="74">
        <f t="shared" si="155"/>
        <v>8</v>
      </c>
      <c r="Q169" s="74">
        <f t="shared" si="156"/>
        <v>2013</v>
      </c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DC169" s="23" t="str">
        <f t="shared" si="157"/>
        <v/>
      </c>
      <c r="DD169" s="23" t="str">
        <f t="shared" si="158"/>
        <v/>
      </c>
      <c r="DE169" s="23" t="str">
        <f t="shared" si="159"/>
        <v/>
      </c>
      <c r="DF169" s="23" t="str">
        <f t="shared" si="160"/>
        <v/>
      </c>
      <c r="DG169" s="23" t="str">
        <f t="shared" si="161"/>
        <v/>
      </c>
      <c r="DH169" s="23" t="str">
        <f t="shared" si="162"/>
        <v/>
      </c>
      <c r="DI169" s="23" t="str">
        <f t="shared" si="163"/>
        <v/>
      </c>
      <c r="DJ169" s="23" t="str">
        <f t="shared" si="164"/>
        <v/>
      </c>
      <c r="DK169" s="23" t="str">
        <f t="shared" si="165"/>
        <v/>
      </c>
      <c r="DL169" s="23" t="str">
        <f t="shared" si="166"/>
        <v/>
      </c>
      <c r="DM169" s="23" t="str">
        <f t="shared" si="167"/>
        <v/>
      </c>
      <c r="DN169" s="23" t="str">
        <f t="shared" si="168"/>
        <v/>
      </c>
      <c r="DO169" s="23" t="str">
        <f t="shared" si="169"/>
        <v/>
      </c>
      <c r="DP169" s="23" t="str">
        <f t="shared" si="170"/>
        <v/>
      </c>
      <c r="DQ169" s="23" t="str">
        <f t="shared" si="171"/>
        <v/>
      </c>
      <c r="DR169" s="23" t="str">
        <f t="shared" si="172"/>
        <v/>
      </c>
      <c r="DS169" s="23" t="str">
        <f t="shared" si="173"/>
        <v/>
      </c>
      <c r="DT169" s="23" t="str">
        <f t="shared" si="174"/>
        <v/>
      </c>
      <c r="DU169" s="23" t="str">
        <f t="shared" si="175"/>
        <v/>
      </c>
      <c r="DV169" s="23" t="str">
        <f t="shared" si="176"/>
        <v/>
      </c>
      <c r="DW169" s="23" t="str">
        <f t="shared" si="177"/>
        <v/>
      </c>
      <c r="DX169" s="23" t="str">
        <f t="shared" si="178"/>
        <v/>
      </c>
      <c r="DY169" s="23" t="str">
        <f t="shared" si="179"/>
        <v/>
      </c>
      <c r="DZ169" s="23" t="str">
        <f t="shared" si="180"/>
        <v/>
      </c>
      <c r="EA169" s="23" t="str">
        <f t="shared" si="181"/>
        <v/>
      </c>
      <c r="EB169" s="23" t="str">
        <f t="shared" si="182"/>
        <v/>
      </c>
      <c r="EC169" s="23" t="str">
        <f t="shared" si="183"/>
        <v/>
      </c>
      <c r="ED169" s="23" t="str">
        <f t="shared" si="184"/>
        <v/>
      </c>
      <c r="EE169" s="23" t="str">
        <f t="shared" si="185"/>
        <v/>
      </c>
    </row>
    <row r="170" spans="1:135" ht="11.25" customHeight="1">
      <c r="A170" s="78" t="s">
        <v>219</v>
      </c>
      <c r="B170" s="21" t="s">
        <v>72</v>
      </c>
      <c r="C170" s="21" t="s">
        <v>242</v>
      </c>
      <c r="D170" s="21" t="s">
        <v>50</v>
      </c>
      <c r="E170" s="20">
        <v>1</v>
      </c>
      <c r="F170" s="21" t="s">
        <v>207</v>
      </c>
      <c r="G170" s="107">
        <v>41505</v>
      </c>
      <c r="H170" s="107">
        <v>41507</v>
      </c>
      <c r="I170" s="33"/>
      <c r="J170" s="27"/>
      <c r="K170" s="37"/>
      <c r="L170" s="33">
        <v>0</v>
      </c>
      <c r="M170" s="38" t="s">
        <v>250</v>
      </c>
      <c r="N170" s="37" t="s">
        <v>278</v>
      </c>
      <c r="O170" s="20">
        <f t="shared" si="154"/>
        <v>2</v>
      </c>
      <c r="P170" s="20">
        <f t="shared" si="155"/>
        <v>8</v>
      </c>
      <c r="Q170" s="20">
        <f t="shared" si="156"/>
        <v>2013</v>
      </c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DC170" s="23" t="str">
        <f t="shared" si="157"/>
        <v/>
      </c>
      <c r="DD170" s="23" t="str">
        <f t="shared" si="158"/>
        <v/>
      </c>
      <c r="DE170" s="23" t="str">
        <f t="shared" si="159"/>
        <v/>
      </c>
      <c r="DF170" s="23" t="str">
        <f t="shared" si="160"/>
        <v/>
      </c>
      <c r="DG170" s="23" t="str">
        <f t="shared" si="161"/>
        <v/>
      </c>
      <c r="DH170" s="23" t="str">
        <f t="shared" si="162"/>
        <v/>
      </c>
      <c r="DI170" s="23" t="str">
        <f t="shared" si="163"/>
        <v/>
      </c>
      <c r="DJ170" s="23" t="str">
        <f t="shared" si="164"/>
        <v/>
      </c>
      <c r="DK170" s="23" t="str">
        <f t="shared" si="165"/>
        <v/>
      </c>
      <c r="DL170" s="23" t="str">
        <f t="shared" si="166"/>
        <v/>
      </c>
      <c r="DM170" s="23" t="str">
        <f t="shared" si="167"/>
        <v/>
      </c>
      <c r="DN170" s="23" t="str">
        <f t="shared" si="168"/>
        <v/>
      </c>
      <c r="DO170" s="23" t="str">
        <f t="shared" si="169"/>
        <v/>
      </c>
      <c r="DP170" s="23" t="str">
        <f t="shared" si="170"/>
        <v/>
      </c>
      <c r="DQ170" s="23" t="str">
        <f t="shared" si="171"/>
        <v/>
      </c>
      <c r="DR170" s="23" t="str">
        <f t="shared" si="172"/>
        <v/>
      </c>
      <c r="DS170" s="23" t="str">
        <f t="shared" si="173"/>
        <v/>
      </c>
      <c r="DT170" s="23" t="str">
        <f t="shared" si="174"/>
        <v/>
      </c>
      <c r="DU170" s="23" t="str">
        <f t="shared" si="175"/>
        <v/>
      </c>
      <c r="DV170" s="23" t="str">
        <f t="shared" si="176"/>
        <v/>
      </c>
      <c r="DW170" s="23" t="str">
        <f t="shared" si="177"/>
        <v/>
      </c>
      <c r="DX170" s="23" t="str">
        <f t="shared" si="178"/>
        <v/>
      </c>
      <c r="DY170" s="23" t="str">
        <f t="shared" si="179"/>
        <v/>
      </c>
      <c r="DZ170" s="23" t="str">
        <f t="shared" si="180"/>
        <v/>
      </c>
      <c r="EA170" s="23" t="str">
        <f t="shared" si="181"/>
        <v/>
      </c>
      <c r="EB170" s="23" t="str">
        <f t="shared" si="182"/>
        <v/>
      </c>
      <c r="EC170" s="23" t="str">
        <f t="shared" si="183"/>
        <v/>
      </c>
      <c r="ED170" s="23" t="str">
        <f t="shared" si="184"/>
        <v/>
      </c>
      <c r="EE170" s="23" t="str">
        <f t="shared" si="185"/>
        <v/>
      </c>
    </row>
    <row r="171" spans="1:135" ht="11.25" customHeight="1">
      <c r="A171" s="81" t="s">
        <v>219</v>
      </c>
      <c r="B171" s="77" t="s">
        <v>78</v>
      </c>
      <c r="C171" s="77" t="s">
        <v>197</v>
      </c>
      <c r="D171" s="77" t="s">
        <v>146</v>
      </c>
      <c r="E171" s="74">
        <v>1</v>
      </c>
      <c r="F171" s="77" t="s">
        <v>207</v>
      </c>
      <c r="G171" s="106">
        <v>41512</v>
      </c>
      <c r="H171" s="106">
        <v>41519</v>
      </c>
      <c r="I171" s="70"/>
      <c r="J171" s="71"/>
      <c r="K171" s="72"/>
      <c r="L171" s="70">
        <v>1</v>
      </c>
      <c r="M171" s="73" t="s">
        <v>250</v>
      </c>
      <c r="N171" s="72"/>
      <c r="O171" s="74">
        <f t="shared" si="154"/>
        <v>3</v>
      </c>
      <c r="P171" s="74">
        <f t="shared" si="155"/>
        <v>8</v>
      </c>
      <c r="Q171" s="74">
        <f t="shared" si="156"/>
        <v>2013</v>
      </c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DC171" s="23" t="str">
        <f t="shared" si="157"/>
        <v/>
      </c>
      <c r="DD171" s="23" t="str">
        <f t="shared" si="158"/>
        <v/>
      </c>
      <c r="DE171" s="23" t="str">
        <f t="shared" si="159"/>
        <v/>
      </c>
      <c r="DF171" s="23" t="str">
        <f t="shared" si="160"/>
        <v/>
      </c>
      <c r="DG171" s="23" t="str">
        <f t="shared" si="161"/>
        <v/>
      </c>
      <c r="DH171" s="23" t="str">
        <f t="shared" si="162"/>
        <v/>
      </c>
      <c r="DI171" s="23" t="str">
        <f t="shared" si="163"/>
        <v/>
      </c>
      <c r="DJ171" s="23" t="str">
        <f t="shared" si="164"/>
        <v/>
      </c>
      <c r="DK171" s="23" t="str">
        <f t="shared" si="165"/>
        <v/>
      </c>
      <c r="DL171" s="23" t="str">
        <f t="shared" si="166"/>
        <v/>
      </c>
      <c r="DM171" s="23" t="str">
        <f t="shared" si="167"/>
        <v/>
      </c>
      <c r="DN171" s="23" t="str">
        <f t="shared" si="168"/>
        <v/>
      </c>
      <c r="DO171" s="23" t="str">
        <f t="shared" si="169"/>
        <v/>
      </c>
      <c r="DP171" s="23" t="str">
        <f t="shared" si="170"/>
        <v/>
      </c>
      <c r="DQ171" s="23" t="str">
        <f t="shared" si="171"/>
        <v/>
      </c>
      <c r="DR171" s="23" t="str">
        <f t="shared" si="172"/>
        <v/>
      </c>
      <c r="DS171" s="23" t="str">
        <f t="shared" si="173"/>
        <v/>
      </c>
      <c r="DT171" s="23" t="str">
        <f t="shared" si="174"/>
        <v/>
      </c>
      <c r="DU171" s="23" t="str">
        <f t="shared" si="175"/>
        <v/>
      </c>
      <c r="DV171" s="23" t="str">
        <f t="shared" si="176"/>
        <v/>
      </c>
      <c r="DW171" s="23" t="str">
        <f t="shared" si="177"/>
        <v/>
      </c>
      <c r="DX171" s="23" t="str">
        <f t="shared" si="178"/>
        <v/>
      </c>
      <c r="DY171" s="23" t="str">
        <f t="shared" si="179"/>
        <v/>
      </c>
      <c r="DZ171" s="23" t="str">
        <f t="shared" si="180"/>
        <v/>
      </c>
      <c r="EA171" s="23" t="str">
        <f t="shared" si="181"/>
        <v/>
      </c>
      <c r="EB171" s="23" t="str">
        <f t="shared" si="182"/>
        <v/>
      </c>
      <c r="EC171" s="23" t="str">
        <f t="shared" si="183"/>
        <v/>
      </c>
      <c r="ED171" s="23" t="str">
        <f t="shared" si="184"/>
        <v/>
      </c>
      <c r="EE171" s="23" t="str">
        <f t="shared" si="185"/>
        <v/>
      </c>
    </row>
    <row r="172" spans="1:135" ht="11.25" customHeight="1">
      <c r="A172" s="80" t="s">
        <v>219</v>
      </c>
      <c r="B172" s="21" t="s">
        <v>81</v>
      </c>
      <c r="C172" s="21" t="s">
        <v>198</v>
      </c>
      <c r="D172" s="21" t="s">
        <v>156</v>
      </c>
      <c r="E172" s="20">
        <v>1</v>
      </c>
      <c r="F172" s="21" t="s">
        <v>226</v>
      </c>
      <c r="G172" s="107">
        <v>41515</v>
      </c>
      <c r="H172" s="107">
        <v>41522</v>
      </c>
      <c r="I172" s="33"/>
      <c r="J172" s="27"/>
      <c r="K172" s="37"/>
      <c r="L172" s="33">
        <v>1</v>
      </c>
      <c r="M172" s="38" t="s">
        <v>250</v>
      </c>
      <c r="N172" s="37"/>
      <c r="O172" s="20">
        <f t="shared" si="154"/>
        <v>3</v>
      </c>
      <c r="P172" s="20">
        <f t="shared" si="155"/>
        <v>8</v>
      </c>
      <c r="Q172" s="20">
        <f t="shared" si="156"/>
        <v>2013</v>
      </c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DC172" s="23" t="str">
        <f t="shared" si="157"/>
        <v/>
      </c>
      <c r="DD172" s="23" t="str">
        <f t="shared" si="158"/>
        <v/>
      </c>
      <c r="DE172" s="23" t="str">
        <f t="shared" si="159"/>
        <v/>
      </c>
      <c r="DF172" s="23" t="str">
        <f t="shared" si="160"/>
        <v/>
      </c>
      <c r="DG172" s="23" t="str">
        <f t="shared" si="161"/>
        <v/>
      </c>
      <c r="DH172" s="23" t="str">
        <f t="shared" si="162"/>
        <v/>
      </c>
      <c r="DI172" s="23" t="str">
        <f t="shared" si="163"/>
        <v/>
      </c>
      <c r="DJ172" s="23" t="str">
        <f t="shared" si="164"/>
        <v/>
      </c>
      <c r="DK172" s="23" t="str">
        <f t="shared" si="165"/>
        <v/>
      </c>
      <c r="DL172" s="23" t="str">
        <f t="shared" si="166"/>
        <v/>
      </c>
      <c r="DM172" s="23" t="str">
        <f t="shared" si="167"/>
        <v/>
      </c>
      <c r="DN172" s="23" t="str">
        <f t="shared" si="168"/>
        <v/>
      </c>
      <c r="DO172" s="23" t="str">
        <f t="shared" si="169"/>
        <v/>
      </c>
      <c r="DP172" s="23" t="str">
        <f t="shared" si="170"/>
        <v/>
      </c>
      <c r="DQ172" s="23" t="str">
        <f t="shared" si="171"/>
        <v/>
      </c>
      <c r="DR172" s="23" t="str">
        <f t="shared" si="172"/>
        <v/>
      </c>
      <c r="DS172" s="23" t="str">
        <f t="shared" si="173"/>
        <v/>
      </c>
      <c r="DT172" s="23" t="str">
        <f t="shared" si="174"/>
        <v/>
      </c>
      <c r="DU172" s="23" t="str">
        <f t="shared" si="175"/>
        <v/>
      </c>
      <c r="DV172" s="23" t="str">
        <f t="shared" si="176"/>
        <v/>
      </c>
      <c r="DW172" s="23" t="str">
        <f t="shared" si="177"/>
        <v/>
      </c>
      <c r="DX172" s="23" t="str">
        <f t="shared" si="178"/>
        <v/>
      </c>
      <c r="DY172" s="23" t="str">
        <f t="shared" si="179"/>
        <v/>
      </c>
      <c r="DZ172" s="23" t="str">
        <f t="shared" si="180"/>
        <v/>
      </c>
      <c r="EA172" s="23" t="str">
        <f t="shared" si="181"/>
        <v/>
      </c>
      <c r="EB172" s="23" t="str">
        <f t="shared" si="182"/>
        <v/>
      </c>
      <c r="EC172" s="23" t="str">
        <f t="shared" si="183"/>
        <v/>
      </c>
      <c r="ED172" s="23" t="str">
        <f t="shared" si="184"/>
        <v/>
      </c>
      <c r="EE172" s="23" t="str">
        <f t="shared" si="185"/>
        <v/>
      </c>
    </row>
    <row r="173" spans="1:135" ht="11.25" customHeight="1">
      <c r="A173" s="81" t="s">
        <v>219</v>
      </c>
      <c r="B173" s="77" t="s">
        <v>72</v>
      </c>
      <c r="C173" s="77" t="s">
        <v>199</v>
      </c>
      <c r="D173" s="77" t="s">
        <v>50</v>
      </c>
      <c r="E173" s="74">
        <v>1</v>
      </c>
      <c r="F173" s="77" t="s">
        <v>207</v>
      </c>
      <c r="G173" s="106">
        <v>41517</v>
      </c>
      <c r="H173" s="106">
        <v>41520</v>
      </c>
      <c r="I173" s="70"/>
      <c r="J173" s="71"/>
      <c r="K173" s="72"/>
      <c r="L173" s="70">
        <v>1</v>
      </c>
      <c r="M173" s="73" t="s">
        <v>250</v>
      </c>
      <c r="N173" s="72"/>
      <c r="O173" s="74">
        <f t="shared" si="154"/>
        <v>3</v>
      </c>
      <c r="P173" s="74">
        <f t="shared" si="155"/>
        <v>8</v>
      </c>
      <c r="Q173" s="74">
        <f t="shared" si="156"/>
        <v>2013</v>
      </c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DC173" s="23" t="str">
        <f t="shared" si="157"/>
        <v/>
      </c>
      <c r="DD173" s="23" t="str">
        <f t="shared" si="158"/>
        <v/>
      </c>
      <c r="DE173" s="23" t="str">
        <f t="shared" si="159"/>
        <v/>
      </c>
      <c r="DF173" s="23" t="str">
        <f t="shared" si="160"/>
        <v/>
      </c>
      <c r="DG173" s="23" t="str">
        <f t="shared" si="161"/>
        <v/>
      </c>
      <c r="DH173" s="23" t="str">
        <f t="shared" si="162"/>
        <v/>
      </c>
      <c r="DI173" s="23" t="str">
        <f t="shared" si="163"/>
        <v/>
      </c>
      <c r="DJ173" s="23" t="str">
        <f t="shared" si="164"/>
        <v/>
      </c>
      <c r="DK173" s="23" t="str">
        <f t="shared" si="165"/>
        <v/>
      </c>
      <c r="DL173" s="23" t="str">
        <f t="shared" si="166"/>
        <v/>
      </c>
      <c r="DM173" s="23" t="str">
        <f t="shared" si="167"/>
        <v/>
      </c>
      <c r="DN173" s="23" t="str">
        <f t="shared" si="168"/>
        <v/>
      </c>
      <c r="DO173" s="23" t="str">
        <f t="shared" si="169"/>
        <v/>
      </c>
      <c r="DP173" s="23" t="str">
        <f t="shared" si="170"/>
        <v/>
      </c>
      <c r="DQ173" s="23" t="str">
        <f t="shared" si="171"/>
        <v/>
      </c>
      <c r="DR173" s="23" t="str">
        <f t="shared" si="172"/>
        <v/>
      </c>
      <c r="DS173" s="23" t="str">
        <f t="shared" si="173"/>
        <v/>
      </c>
      <c r="DT173" s="23" t="str">
        <f t="shared" si="174"/>
        <v/>
      </c>
      <c r="DU173" s="23" t="str">
        <f t="shared" si="175"/>
        <v/>
      </c>
      <c r="DV173" s="23" t="str">
        <f t="shared" si="176"/>
        <v/>
      </c>
      <c r="DW173" s="23" t="str">
        <f t="shared" si="177"/>
        <v/>
      </c>
      <c r="DX173" s="23" t="str">
        <f t="shared" si="178"/>
        <v/>
      </c>
      <c r="DY173" s="23" t="str">
        <f t="shared" si="179"/>
        <v/>
      </c>
      <c r="DZ173" s="23" t="str">
        <f t="shared" si="180"/>
        <v/>
      </c>
      <c r="EA173" s="23" t="str">
        <f t="shared" si="181"/>
        <v/>
      </c>
      <c r="EB173" s="23" t="str">
        <f t="shared" si="182"/>
        <v/>
      </c>
      <c r="EC173" s="23" t="str">
        <f t="shared" si="183"/>
        <v/>
      </c>
      <c r="ED173" s="23" t="str">
        <f t="shared" si="184"/>
        <v/>
      </c>
      <c r="EE173" s="23" t="str">
        <f t="shared" si="185"/>
        <v/>
      </c>
    </row>
    <row r="174" spans="1:135" ht="11.25" customHeight="1">
      <c r="A174" s="80" t="s">
        <v>219</v>
      </c>
      <c r="B174" s="21" t="s">
        <v>81</v>
      </c>
      <c r="C174" s="21" t="s">
        <v>200</v>
      </c>
      <c r="D174" s="21" t="s">
        <v>156</v>
      </c>
      <c r="E174" s="20">
        <v>1</v>
      </c>
      <c r="F174" s="21" t="s">
        <v>207</v>
      </c>
      <c r="G174" s="107">
        <v>41517</v>
      </c>
      <c r="H174" s="107">
        <v>41520</v>
      </c>
      <c r="I174" s="33"/>
      <c r="J174" s="27"/>
      <c r="K174" s="37"/>
      <c r="L174" s="33">
        <v>1</v>
      </c>
      <c r="M174" s="38" t="s">
        <v>250</v>
      </c>
      <c r="N174" s="37"/>
      <c r="O174" s="20">
        <f t="shared" si="154"/>
        <v>3</v>
      </c>
      <c r="P174" s="20">
        <f t="shared" si="155"/>
        <v>8</v>
      </c>
      <c r="Q174" s="20">
        <f t="shared" si="156"/>
        <v>2013</v>
      </c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DC174" s="23" t="str">
        <f t="shared" si="157"/>
        <v/>
      </c>
      <c r="DD174" s="23" t="str">
        <f t="shared" si="158"/>
        <v/>
      </c>
      <c r="DE174" s="23" t="str">
        <f t="shared" si="159"/>
        <v/>
      </c>
      <c r="DF174" s="23" t="str">
        <f t="shared" si="160"/>
        <v/>
      </c>
      <c r="DG174" s="23" t="str">
        <f t="shared" si="161"/>
        <v/>
      </c>
      <c r="DH174" s="23" t="str">
        <f t="shared" si="162"/>
        <v/>
      </c>
      <c r="DI174" s="23" t="str">
        <f t="shared" si="163"/>
        <v/>
      </c>
      <c r="DJ174" s="23" t="str">
        <f t="shared" si="164"/>
        <v/>
      </c>
      <c r="DK174" s="23" t="str">
        <f t="shared" si="165"/>
        <v/>
      </c>
      <c r="DL174" s="23" t="str">
        <f t="shared" si="166"/>
        <v/>
      </c>
      <c r="DM174" s="23" t="str">
        <f t="shared" si="167"/>
        <v/>
      </c>
      <c r="DN174" s="23" t="str">
        <f t="shared" si="168"/>
        <v/>
      </c>
      <c r="DO174" s="23" t="str">
        <f t="shared" si="169"/>
        <v/>
      </c>
      <c r="DP174" s="23" t="str">
        <f t="shared" si="170"/>
        <v/>
      </c>
      <c r="DQ174" s="23" t="str">
        <f t="shared" si="171"/>
        <v/>
      </c>
      <c r="DR174" s="23" t="str">
        <f t="shared" si="172"/>
        <v/>
      </c>
      <c r="DS174" s="23" t="str">
        <f t="shared" si="173"/>
        <v/>
      </c>
      <c r="DT174" s="23" t="str">
        <f t="shared" si="174"/>
        <v/>
      </c>
      <c r="DU174" s="23" t="str">
        <f t="shared" si="175"/>
        <v/>
      </c>
      <c r="DV174" s="23" t="str">
        <f t="shared" si="176"/>
        <v/>
      </c>
      <c r="DW174" s="23" t="str">
        <f t="shared" si="177"/>
        <v/>
      </c>
      <c r="DX174" s="23" t="str">
        <f t="shared" si="178"/>
        <v/>
      </c>
      <c r="DY174" s="23" t="str">
        <f t="shared" si="179"/>
        <v/>
      </c>
      <c r="DZ174" s="23" t="str">
        <f t="shared" si="180"/>
        <v/>
      </c>
      <c r="EA174" s="23" t="str">
        <f t="shared" si="181"/>
        <v/>
      </c>
      <c r="EB174" s="23" t="str">
        <f t="shared" si="182"/>
        <v/>
      </c>
      <c r="EC174" s="23" t="str">
        <f t="shared" si="183"/>
        <v/>
      </c>
      <c r="ED174" s="23" t="str">
        <f t="shared" si="184"/>
        <v/>
      </c>
      <c r="EE174" s="23" t="str">
        <f t="shared" si="185"/>
        <v/>
      </c>
    </row>
    <row r="175" spans="1:135" ht="11.25" customHeight="1">
      <c r="A175" s="81" t="s">
        <v>219</v>
      </c>
      <c r="B175" s="77" t="s">
        <v>79</v>
      </c>
      <c r="C175" s="77" t="s">
        <v>324</v>
      </c>
      <c r="D175" s="77" t="s">
        <v>149</v>
      </c>
      <c r="E175" s="74">
        <v>1</v>
      </c>
      <c r="F175" s="77" t="s">
        <v>207</v>
      </c>
      <c r="G175" s="106">
        <v>41522</v>
      </c>
      <c r="H175" s="106">
        <v>41526</v>
      </c>
      <c r="I175" s="70"/>
      <c r="J175" s="71"/>
      <c r="K175" s="72"/>
      <c r="L175" s="70">
        <v>1</v>
      </c>
      <c r="M175" s="73" t="s">
        <v>250</v>
      </c>
      <c r="N175" s="72"/>
      <c r="O175" s="74">
        <f t="shared" si="154"/>
        <v>1</v>
      </c>
      <c r="P175" s="74">
        <f t="shared" si="155"/>
        <v>9</v>
      </c>
      <c r="Q175" s="74">
        <f t="shared" si="156"/>
        <v>2013</v>
      </c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DC175" s="23" t="str">
        <f t="shared" si="157"/>
        <v/>
      </c>
      <c r="DD175" s="23" t="str">
        <f t="shared" si="158"/>
        <v/>
      </c>
      <c r="DE175" s="23" t="str">
        <f t="shared" si="159"/>
        <v/>
      </c>
      <c r="DF175" s="23" t="str">
        <f t="shared" si="160"/>
        <v/>
      </c>
      <c r="DG175" s="23" t="str">
        <f t="shared" si="161"/>
        <v/>
      </c>
      <c r="DH175" s="23" t="str">
        <f t="shared" si="162"/>
        <v/>
      </c>
      <c r="DI175" s="23" t="str">
        <f t="shared" si="163"/>
        <v/>
      </c>
      <c r="DJ175" s="23" t="str">
        <f t="shared" si="164"/>
        <v/>
      </c>
      <c r="DK175" s="23" t="str">
        <f t="shared" si="165"/>
        <v/>
      </c>
      <c r="DL175" s="23" t="str">
        <f t="shared" si="166"/>
        <v/>
      </c>
      <c r="DM175" s="23" t="str">
        <f t="shared" si="167"/>
        <v/>
      </c>
      <c r="DN175" s="23" t="str">
        <f t="shared" si="168"/>
        <v/>
      </c>
      <c r="DO175" s="23" t="str">
        <f t="shared" si="169"/>
        <v/>
      </c>
      <c r="DP175" s="23" t="str">
        <f t="shared" si="170"/>
        <v/>
      </c>
      <c r="DQ175" s="23" t="str">
        <f t="shared" si="171"/>
        <v/>
      </c>
      <c r="DR175" s="23" t="str">
        <f t="shared" si="172"/>
        <v/>
      </c>
      <c r="DS175" s="23" t="str">
        <f t="shared" si="173"/>
        <v/>
      </c>
      <c r="DT175" s="23" t="str">
        <f t="shared" si="174"/>
        <v/>
      </c>
      <c r="DU175" s="23" t="str">
        <f t="shared" si="175"/>
        <v/>
      </c>
      <c r="DV175" s="23" t="str">
        <f t="shared" si="176"/>
        <v/>
      </c>
      <c r="DW175" s="23" t="str">
        <f t="shared" si="177"/>
        <v/>
      </c>
      <c r="DX175" s="23" t="str">
        <f t="shared" si="178"/>
        <v/>
      </c>
      <c r="DY175" s="23" t="str">
        <f t="shared" si="179"/>
        <v/>
      </c>
      <c r="DZ175" s="23" t="str">
        <f t="shared" si="180"/>
        <v/>
      </c>
      <c r="EA175" s="23" t="str">
        <f t="shared" si="181"/>
        <v/>
      </c>
      <c r="EB175" s="23" t="str">
        <f t="shared" si="182"/>
        <v/>
      </c>
      <c r="EC175" s="23" t="str">
        <f t="shared" si="183"/>
        <v/>
      </c>
      <c r="ED175" s="23" t="str">
        <f t="shared" si="184"/>
        <v/>
      </c>
      <c r="EE175" s="23" t="str">
        <f t="shared" si="185"/>
        <v/>
      </c>
    </row>
    <row r="176" spans="1:135" ht="11.25" customHeight="1">
      <c r="A176" s="80" t="s">
        <v>219</v>
      </c>
      <c r="B176" s="21" t="s">
        <v>81</v>
      </c>
      <c r="C176" s="21" t="s">
        <v>213</v>
      </c>
      <c r="D176" s="21" t="s">
        <v>174</v>
      </c>
      <c r="E176" s="20">
        <v>1</v>
      </c>
      <c r="F176" s="21" t="s">
        <v>207</v>
      </c>
      <c r="G176" s="107">
        <v>41525</v>
      </c>
      <c r="H176" s="107">
        <v>41526</v>
      </c>
      <c r="I176" s="33"/>
      <c r="J176" s="27"/>
      <c r="K176" s="37"/>
      <c r="L176" s="33">
        <v>1</v>
      </c>
      <c r="M176" s="38" t="s">
        <v>250</v>
      </c>
      <c r="N176" s="37"/>
      <c r="O176" s="20">
        <f t="shared" si="154"/>
        <v>1</v>
      </c>
      <c r="P176" s="20">
        <f t="shared" si="155"/>
        <v>9</v>
      </c>
      <c r="Q176" s="20">
        <f t="shared" si="156"/>
        <v>2013</v>
      </c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DC176" s="23" t="str">
        <f t="shared" si="157"/>
        <v/>
      </c>
      <c r="DD176" s="23" t="str">
        <f t="shared" si="158"/>
        <v/>
      </c>
      <c r="DE176" s="23" t="str">
        <f t="shared" si="159"/>
        <v/>
      </c>
      <c r="DF176" s="23" t="str">
        <f t="shared" si="160"/>
        <v/>
      </c>
      <c r="DG176" s="23" t="str">
        <f t="shared" si="161"/>
        <v/>
      </c>
      <c r="DH176" s="23" t="str">
        <f t="shared" si="162"/>
        <v/>
      </c>
      <c r="DI176" s="23" t="str">
        <f t="shared" si="163"/>
        <v/>
      </c>
      <c r="DJ176" s="23" t="str">
        <f t="shared" si="164"/>
        <v/>
      </c>
      <c r="DK176" s="23" t="str">
        <f t="shared" si="165"/>
        <v/>
      </c>
      <c r="DL176" s="23" t="str">
        <f t="shared" si="166"/>
        <v/>
      </c>
      <c r="DM176" s="23" t="str">
        <f t="shared" si="167"/>
        <v/>
      </c>
      <c r="DN176" s="23" t="str">
        <f t="shared" si="168"/>
        <v/>
      </c>
      <c r="DO176" s="23" t="str">
        <f t="shared" si="169"/>
        <v/>
      </c>
      <c r="DP176" s="23" t="str">
        <f t="shared" si="170"/>
        <v/>
      </c>
      <c r="DQ176" s="23" t="str">
        <f t="shared" si="171"/>
        <v/>
      </c>
      <c r="DR176" s="23" t="str">
        <f t="shared" si="172"/>
        <v/>
      </c>
      <c r="DS176" s="23" t="str">
        <f t="shared" si="173"/>
        <v/>
      </c>
      <c r="DT176" s="23" t="str">
        <f t="shared" si="174"/>
        <v/>
      </c>
      <c r="DU176" s="23" t="str">
        <f t="shared" si="175"/>
        <v/>
      </c>
      <c r="DV176" s="23" t="str">
        <f t="shared" si="176"/>
        <v/>
      </c>
      <c r="DW176" s="23" t="str">
        <f t="shared" si="177"/>
        <v/>
      </c>
      <c r="DX176" s="23" t="str">
        <f t="shared" si="178"/>
        <v/>
      </c>
      <c r="DY176" s="23" t="str">
        <f t="shared" si="179"/>
        <v/>
      </c>
      <c r="DZ176" s="23" t="str">
        <f t="shared" si="180"/>
        <v/>
      </c>
      <c r="EA176" s="23" t="str">
        <f t="shared" si="181"/>
        <v/>
      </c>
      <c r="EB176" s="23" t="str">
        <f t="shared" si="182"/>
        <v/>
      </c>
      <c r="EC176" s="23" t="str">
        <f t="shared" si="183"/>
        <v/>
      </c>
      <c r="ED176" s="23" t="str">
        <f t="shared" si="184"/>
        <v/>
      </c>
      <c r="EE176" s="23" t="str">
        <f t="shared" si="185"/>
        <v/>
      </c>
    </row>
    <row r="177" spans="1:135" ht="11.25" customHeight="1">
      <c r="A177" s="81" t="s">
        <v>219</v>
      </c>
      <c r="B177" s="77" t="s">
        <v>81</v>
      </c>
      <c r="C177" s="77" t="s">
        <v>190</v>
      </c>
      <c r="D177" s="77" t="s">
        <v>150</v>
      </c>
      <c r="E177" s="74">
        <v>1</v>
      </c>
      <c r="F177" s="77" t="s">
        <v>207</v>
      </c>
      <c r="G177" s="106">
        <v>41537</v>
      </c>
      <c r="H177" s="106">
        <v>41541</v>
      </c>
      <c r="I177" s="70"/>
      <c r="J177" s="71"/>
      <c r="K177" s="72"/>
      <c r="L177" s="70">
        <v>1</v>
      </c>
      <c r="M177" s="73" t="s">
        <v>250</v>
      </c>
      <c r="N177" s="72"/>
      <c r="O177" s="74">
        <f t="shared" si="154"/>
        <v>2</v>
      </c>
      <c r="P177" s="74">
        <f t="shared" si="155"/>
        <v>9</v>
      </c>
      <c r="Q177" s="74">
        <f t="shared" si="156"/>
        <v>2013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DC177" s="23" t="str">
        <f t="shared" si="157"/>
        <v/>
      </c>
      <c r="DD177" s="23" t="str">
        <f t="shared" si="158"/>
        <v/>
      </c>
      <c r="DE177" s="23" t="str">
        <f t="shared" si="159"/>
        <v/>
      </c>
      <c r="DF177" s="23" t="str">
        <f t="shared" si="160"/>
        <v/>
      </c>
      <c r="DG177" s="23" t="str">
        <f t="shared" si="161"/>
        <v/>
      </c>
      <c r="DH177" s="23" t="str">
        <f t="shared" si="162"/>
        <v/>
      </c>
      <c r="DI177" s="23" t="str">
        <f t="shared" si="163"/>
        <v/>
      </c>
      <c r="DJ177" s="23" t="str">
        <f t="shared" si="164"/>
        <v/>
      </c>
      <c r="DK177" s="23" t="str">
        <f t="shared" si="165"/>
        <v/>
      </c>
      <c r="DL177" s="23" t="str">
        <f t="shared" si="166"/>
        <v/>
      </c>
      <c r="DM177" s="23" t="str">
        <f t="shared" si="167"/>
        <v/>
      </c>
      <c r="DN177" s="23" t="str">
        <f t="shared" si="168"/>
        <v/>
      </c>
      <c r="DO177" s="23" t="str">
        <f t="shared" si="169"/>
        <v/>
      </c>
      <c r="DP177" s="23" t="str">
        <f t="shared" si="170"/>
        <v/>
      </c>
      <c r="DQ177" s="23" t="str">
        <f t="shared" si="171"/>
        <v/>
      </c>
      <c r="DR177" s="23" t="str">
        <f t="shared" si="172"/>
        <v/>
      </c>
      <c r="DS177" s="23" t="str">
        <f t="shared" si="173"/>
        <v/>
      </c>
      <c r="DT177" s="23" t="str">
        <f t="shared" si="174"/>
        <v/>
      </c>
      <c r="DU177" s="23" t="str">
        <f t="shared" si="175"/>
        <v/>
      </c>
      <c r="DV177" s="23" t="str">
        <f t="shared" si="176"/>
        <v/>
      </c>
      <c r="DW177" s="23" t="str">
        <f t="shared" si="177"/>
        <v/>
      </c>
      <c r="DX177" s="23" t="str">
        <f t="shared" si="178"/>
        <v/>
      </c>
      <c r="DY177" s="23" t="str">
        <f t="shared" si="179"/>
        <v/>
      </c>
      <c r="DZ177" s="23" t="str">
        <f t="shared" si="180"/>
        <v/>
      </c>
      <c r="EA177" s="23" t="str">
        <f t="shared" si="181"/>
        <v/>
      </c>
      <c r="EB177" s="23" t="str">
        <f t="shared" si="182"/>
        <v/>
      </c>
      <c r="EC177" s="23" t="str">
        <f t="shared" si="183"/>
        <v/>
      </c>
      <c r="ED177" s="23" t="str">
        <f t="shared" si="184"/>
        <v/>
      </c>
      <c r="EE177" s="23" t="str">
        <f t="shared" si="185"/>
        <v/>
      </c>
    </row>
    <row r="178" spans="1:135" ht="11.25" customHeight="1">
      <c r="A178" s="80" t="s">
        <v>219</v>
      </c>
      <c r="B178" s="21" t="s">
        <v>81</v>
      </c>
      <c r="C178" s="21" t="s">
        <v>187</v>
      </c>
      <c r="D178" s="21" t="s">
        <v>156</v>
      </c>
      <c r="E178" s="20">
        <v>1</v>
      </c>
      <c r="F178" s="21" t="s">
        <v>207</v>
      </c>
      <c r="G178" s="107">
        <v>41564</v>
      </c>
      <c r="H178" s="107">
        <v>41566</v>
      </c>
      <c r="I178" s="33"/>
      <c r="J178" s="27"/>
      <c r="K178" s="37"/>
      <c r="L178" s="33">
        <v>1</v>
      </c>
      <c r="M178" s="38" t="s">
        <v>250</v>
      </c>
      <c r="N178" s="37"/>
      <c r="O178" s="20">
        <f t="shared" si="154"/>
        <v>2</v>
      </c>
      <c r="P178" s="20">
        <f t="shared" si="155"/>
        <v>10</v>
      </c>
      <c r="Q178" s="20">
        <f t="shared" si="156"/>
        <v>2013</v>
      </c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DC178" s="23" t="str">
        <f t="shared" si="157"/>
        <v/>
      </c>
      <c r="DD178" s="23" t="str">
        <f t="shared" si="158"/>
        <v/>
      </c>
      <c r="DE178" s="23" t="str">
        <f t="shared" si="159"/>
        <v/>
      </c>
      <c r="DF178" s="23" t="str">
        <f t="shared" si="160"/>
        <v/>
      </c>
      <c r="DG178" s="23" t="str">
        <f t="shared" si="161"/>
        <v/>
      </c>
      <c r="DH178" s="23" t="str">
        <f t="shared" si="162"/>
        <v/>
      </c>
      <c r="DI178" s="23" t="str">
        <f t="shared" si="163"/>
        <v/>
      </c>
      <c r="DJ178" s="23" t="str">
        <f t="shared" si="164"/>
        <v/>
      </c>
      <c r="DK178" s="23" t="str">
        <f t="shared" si="165"/>
        <v/>
      </c>
      <c r="DL178" s="23" t="str">
        <f t="shared" si="166"/>
        <v/>
      </c>
      <c r="DM178" s="23" t="str">
        <f t="shared" si="167"/>
        <v/>
      </c>
      <c r="DN178" s="23" t="str">
        <f t="shared" si="168"/>
        <v/>
      </c>
      <c r="DO178" s="23" t="str">
        <f t="shared" si="169"/>
        <v/>
      </c>
      <c r="DP178" s="23" t="str">
        <f t="shared" si="170"/>
        <v/>
      </c>
      <c r="DQ178" s="23" t="str">
        <f t="shared" si="171"/>
        <v/>
      </c>
      <c r="DR178" s="23" t="str">
        <f t="shared" si="172"/>
        <v/>
      </c>
      <c r="DS178" s="23" t="str">
        <f t="shared" si="173"/>
        <v/>
      </c>
      <c r="DT178" s="23" t="str">
        <f t="shared" si="174"/>
        <v/>
      </c>
      <c r="DU178" s="23" t="str">
        <f t="shared" si="175"/>
        <v/>
      </c>
      <c r="DV178" s="23" t="str">
        <f t="shared" si="176"/>
        <v/>
      </c>
      <c r="DW178" s="23" t="str">
        <f t="shared" si="177"/>
        <v/>
      </c>
      <c r="DX178" s="23" t="str">
        <f t="shared" si="178"/>
        <v/>
      </c>
      <c r="DY178" s="23" t="str">
        <f t="shared" si="179"/>
        <v/>
      </c>
      <c r="DZ178" s="23" t="str">
        <f t="shared" si="180"/>
        <v/>
      </c>
      <c r="EA178" s="23" t="str">
        <f t="shared" si="181"/>
        <v/>
      </c>
      <c r="EB178" s="23" t="str">
        <f t="shared" si="182"/>
        <v/>
      </c>
      <c r="EC178" s="23" t="str">
        <f t="shared" si="183"/>
        <v/>
      </c>
      <c r="ED178" s="23" t="str">
        <f t="shared" si="184"/>
        <v/>
      </c>
      <c r="EE178" s="23" t="str">
        <f t="shared" si="185"/>
        <v/>
      </c>
    </row>
    <row r="179" spans="1:135" ht="11.25" customHeight="1">
      <c r="A179" s="81" t="s">
        <v>219</v>
      </c>
      <c r="B179" s="77" t="s">
        <v>81</v>
      </c>
      <c r="C179" s="77" t="s">
        <v>202</v>
      </c>
      <c r="D179" s="77" t="s">
        <v>156</v>
      </c>
      <c r="E179" s="74">
        <v>1</v>
      </c>
      <c r="F179" s="77" t="s">
        <v>227</v>
      </c>
      <c r="G179" s="106">
        <v>41760</v>
      </c>
      <c r="H179" s="106"/>
      <c r="I179" s="70"/>
      <c r="J179" s="71"/>
      <c r="K179" s="72"/>
      <c r="L179" s="70">
        <v>1</v>
      </c>
      <c r="M179" s="73" t="s">
        <v>249</v>
      </c>
      <c r="N179" s="72"/>
      <c r="O179" s="74">
        <f t="shared" si="154"/>
        <v>1</v>
      </c>
      <c r="P179" s="74">
        <f t="shared" si="155"/>
        <v>5</v>
      </c>
      <c r="Q179" s="74">
        <f t="shared" si="156"/>
        <v>2014</v>
      </c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DC179" s="23" t="str">
        <f t="shared" si="157"/>
        <v/>
      </c>
      <c r="DD179" s="23" t="str">
        <f t="shared" si="158"/>
        <v/>
      </c>
      <c r="DE179" s="23" t="str">
        <f t="shared" si="159"/>
        <v/>
      </c>
      <c r="DF179" s="23" t="str">
        <f t="shared" si="160"/>
        <v/>
      </c>
      <c r="DG179" s="23" t="str">
        <f t="shared" si="161"/>
        <v/>
      </c>
      <c r="DH179" s="23" t="str">
        <f t="shared" si="162"/>
        <v/>
      </c>
      <c r="DI179" s="23" t="str">
        <f t="shared" si="163"/>
        <v/>
      </c>
      <c r="DJ179" s="23" t="str">
        <f t="shared" si="164"/>
        <v/>
      </c>
      <c r="DK179" s="23" t="str">
        <f t="shared" si="165"/>
        <v/>
      </c>
      <c r="DL179" s="23" t="str">
        <f t="shared" si="166"/>
        <v/>
      </c>
      <c r="DM179" s="23" t="str">
        <f t="shared" si="167"/>
        <v/>
      </c>
      <c r="DN179" s="23" t="str">
        <f t="shared" si="168"/>
        <v/>
      </c>
      <c r="DO179" s="23" t="str">
        <f t="shared" si="169"/>
        <v/>
      </c>
      <c r="DP179" s="23" t="str">
        <f t="shared" si="170"/>
        <v/>
      </c>
      <c r="DQ179" s="23" t="str">
        <f t="shared" si="171"/>
        <v/>
      </c>
      <c r="DR179" s="23" t="str">
        <f t="shared" si="172"/>
        <v/>
      </c>
      <c r="DS179" s="23" t="str">
        <f t="shared" si="173"/>
        <v/>
      </c>
      <c r="DT179" s="23" t="str">
        <f t="shared" si="174"/>
        <v/>
      </c>
      <c r="DU179" s="23" t="str">
        <f t="shared" si="175"/>
        <v/>
      </c>
      <c r="DV179" s="23" t="str">
        <f t="shared" si="176"/>
        <v/>
      </c>
      <c r="DW179" s="23" t="str">
        <f t="shared" si="177"/>
        <v/>
      </c>
      <c r="DX179" s="23" t="str">
        <f t="shared" si="178"/>
        <v/>
      </c>
      <c r="DY179" s="23" t="str">
        <f t="shared" si="179"/>
        <v/>
      </c>
      <c r="DZ179" s="23" t="str">
        <f t="shared" si="180"/>
        <v/>
      </c>
      <c r="EA179" s="23" t="str">
        <f t="shared" si="181"/>
        <v/>
      </c>
      <c r="EB179" s="23" t="str">
        <f t="shared" si="182"/>
        <v/>
      </c>
      <c r="EC179" s="23" t="str">
        <f t="shared" si="183"/>
        <v/>
      </c>
      <c r="ED179" s="23" t="str">
        <f t="shared" si="184"/>
        <v/>
      </c>
      <c r="EE179" s="23" t="str">
        <f t="shared" si="185"/>
        <v/>
      </c>
    </row>
    <row r="180" spans="1:135" ht="11.25" customHeight="1">
      <c r="A180" s="80" t="s">
        <v>219</v>
      </c>
      <c r="B180" s="21" t="s">
        <v>81</v>
      </c>
      <c r="C180" s="21" t="s">
        <v>201</v>
      </c>
      <c r="D180" s="21" t="s">
        <v>174</v>
      </c>
      <c r="E180" s="20">
        <v>1</v>
      </c>
      <c r="F180" s="21" t="s">
        <v>221</v>
      </c>
      <c r="G180" s="107">
        <v>41782</v>
      </c>
      <c r="H180" s="107">
        <v>41783</v>
      </c>
      <c r="I180" s="33"/>
      <c r="J180" s="27"/>
      <c r="K180" s="37"/>
      <c r="L180" s="33">
        <v>1</v>
      </c>
      <c r="M180" s="38" t="s">
        <v>249</v>
      </c>
      <c r="N180" s="37"/>
      <c r="O180" s="20">
        <f t="shared" si="154"/>
        <v>3</v>
      </c>
      <c r="P180" s="20">
        <f t="shared" si="155"/>
        <v>5</v>
      </c>
      <c r="Q180" s="20">
        <f t="shared" si="156"/>
        <v>2014</v>
      </c>
      <c r="DC180" s="23" t="str">
        <f t="shared" si="157"/>
        <v/>
      </c>
      <c r="DD180" s="23" t="str">
        <f t="shared" si="158"/>
        <v/>
      </c>
      <c r="DE180" s="23" t="str">
        <f t="shared" si="159"/>
        <v/>
      </c>
      <c r="DF180" s="23" t="str">
        <f t="shared" si="160"/>
        <v/>
      </c>
      <c r="DG180" s="23" t="str">
        <f t="shared" si="161"/>
        <v/>
      </c>
      <c r="DH180" s="23" t="str">
        <f t="shared" si="162"/>
        <v/>
      </c>
      <c r="DI180" s="23" t="str">
        <f t="shared" si="163"/>
        <v/>
      </c>
      <c r="DJ180" s="23" t="str">
        <f t="shared" si="164"/>
        <v/>
      </c>
      <c r="DK180" s="23" t="str">
        <f t="shared" si="165"/>
        <v/>
      </c>
      <c r="DL180" s="23" t="str">
        <f t="shared" si="166"/>
        <v/>
      </c>
      <c r="DM180" s="23" t="str">
        <f t="shared" si="167"/>
        <v/>
      </c>
      <c r="DN180" s="23" t="str">
        <f t="shared" si="168"/>
        <v/>
      </c>
      <c r="DO180" s="23" t="str">
        <f t="shared" si="169"/>
        <v/>
      </c>
      <c r="DP180" s="23" t="str">
        <f t="shared" si="170"/>
        <v/>
      </c>
      <c r="DQ180" s="23" t="str">
        <f t="shared" si="171"/>
        <v/>
      </c>
      <c r="DR180" s="23" t="str">
        <f t="shared" si="172"/>
        <v/>
      </c>
      <c r="DS180" s="23" t="str">
        <f t="shared" si="173"/>
        <v/>
      </c>
      <c r="DT180" s="23" t="str">
        <f t="shared" si="174"/>
        <v/>
      </c>
      <c r="DU180" s="23" t="str">
        <f t="shared" si="175"/>
        <v/>
      </c>
      <c r="DV180" s="23" t="str">
        <f t="shared" si="176"/>
        <v/>
      </c>
      <c r="DW180" s="23" t="str">
        <f t="shared" si="177"/>
        <v/>
      </c>
      <c r="DX180" s="23" t="str">
        <f t="shared" si="178"/>
        <v/>
      </c>
      <c r="DY180" s="23" t="str">
        <f t="shared" si="179"/>
        <v/>
      </c>
      <c r="DZ180" s="23" t="str">
        <f t="shared" si="180"/>
        <v/>
      </c>
      <c r="EA180" s="23" t="str">
        <f t="shared" si="181"/>
        <v/>
      </c>
      <c r="EB180" s="23" t="str">
        <f t="shared" si="182"/>
        <v/>
      </c>
      <c r="EC180" s="23" t="str">
        <f t="shared" si="183"/>
        <v/>
      </c>
      <c r="ED180" s="23" t="str">
        <f t="shared" si="184"/>
        <v/>
      </c>
      <c r="EE180" s="23" t="str">
        <f t="shared" si="185"/>
        <v/>
      </c>
    </row>
    <row r="181" spans="1:135" ht="11.25" customHeight="1">
      <c r="A181" s="81" t="s">
        <v>219</v>
      </c>
      <c r="B181" s="77" t="s">
        <v>135</v>
      </c>
      <c r="C181" s="77" t="s">
        <v>203</v>
      </c>
      <c r="D181" s="77" t="s">
        <v>88</v>
      </c>
      <c r="E181" s="74">
        <v>1</v>
      </c>
      <c r="F181" s="77" t="s">
        <v>228</v>
      </c>
      <c r="G181" s="106">
        <v>41808</v>
      </c>
      <c r="H181" s="106">
        <v>41809</v>
      </c>
      <c r="I181" s="70"/>
      <c r="J181" s="71"/>
      <c r="K181" s="72"/>
      <c r="L181" s="70">
        <v>1</v>
      </c>
      <c r="M181" s="73" t="s">
        <v>249</v>
      </c>
      <c r="N181" s="72"/>
      <c r="O181" s="74">
        <f t="shared" si="154"/>
        <v>2</v>
      </c>
      <c r="P181" s="74">
        <f t="shared" si="155"/>
        <v>6</v>
      </c>
      <c r="Q181" s="74">
        <f t="shared" si="156"/>
        <v>2014</v>
      </c>
      <c r="DC181" s="23" t="str">
        <f t="shared" si="157"/>
        <v/>
      </c>
      <c r="DD181" s="23" t="str">
        <f t="shared" si="158"/>
        <v/>
      </c>
      <c r="DE181" s="23" t="str">
        <f t="shared" si="159"/>
        <v/>
      </c>
      <c r="DF181" s="23" t="str">
        <f t="shared" si="160"/>
        <v/>
      </c>
      <c r="DG181" s="23" t="str">
        <f t="shared" si="161"/>
        <v/>
      </c>
      <c r="DH181" s="23" t="str">
        <f t="shared" si="162"/>
        <v/>
      </c>
      <c r="DI181" s="23" t="str">
        <f t="shared" si="163"/>
        <v/>
      </c>
      <c r="DJ181" s="23" t="str">
        <f t="shared" si="164"/>
        <v/>
      </c>
      <c r="DK181" s="23" t="str">
        <f t="shared" si="165"/>
        <v/>
      </c>
      <c r="DL181" s="23" t="str">
        <f t="shared" si="166"/>
        <v/>
      </c>
      <c r="DM181" s="23" t="str">
        <f t="shared" si="167"/>
        <v/>
      </c>
      <c r="DN181" s="23" t="str">
        <f t="shared" si="168"/>
        <v/>
      </c>
      <c r="DO181" s="23" t="str">
        <f t="shared" si="169"/>
        <v/>
      </c>
      <c r="DP181" s="23" t="str">
        <f t="shared" si="170"/>
        <v/>
      </c>
      <c r="DQ181" s="23" t="str">
        <f t="shared" si="171"/>
        <v/>
      </c>
      <c r="DR181" s="23" t="str">
        <f t="shared" si="172"/>
        <v/>
      </c>
      <c r="DS181" s="23" t="str">
        <f t="shared" si="173"/>
        <v/>
      </c>
      <c r="DT181" s="23" t="str">
        <f t="shared" si="174"/>
        <v/>
      </c>
      <c r="DU181" s="23" t="str">
        <f t="shared" si="175"/>
        <v/>
      </c>
      <c r="DV181" s="23" t="str">
        <f t="shared" si="176"/>
        <v/>
      </c>
      <c r="DW181" s="23" t="str">
        <f t="shared" si="177"/>
        <v/>
      </c>
      <c r="DX181" s="23" t="str">
        <f t="shared" si="178"/>
        <v/>
      </c>
      <c r="DY181" s="23" t="str">
        <f t="shared" si="179"/>
        <v/>
      </c>
      <c r="DZ181" s="23" t="str">
        <f t="shared" si="180"/>
        <v/>
      </c>
      <c r="EA181" s="23" t="str">
        <f t="shared" si="181"/>
        <v/>
      </c>
      <c r="EB181" s="23" t="str">
        <f t="shared" si="182"/>
        <v/>
      </c>
      <c r="EC181" s="23" t="str">
        <f t="shared" si="183"/>
        <v/>
      </c>
      <c r="ED181" s="23" t="str">
        <f t="shared" si="184"/>
        <v/>
      </c>
      <c r="EE181" s="23" t="str">
        <f t="shared" si="185"/>
        <v/>
      </c>
    </row>
    <row r="182" spans="1:135" ht="11.25" customHeight="1">
      <c r="A182" s="80" t="s">
        <v>219</v>
      </c>
      <c r="B182" s="21" t="s">
        <v>77</v>
      </c>
      <c r="C182" s="21" t="s">
        <v>204</v>
      </c>
      <c r="D182" s="21"/>
      <c r="E182" s="20">
        <v>1</v>
      </c>
      <c r="F182" s="21" t="s">
        <v>207</v>
      </c>
      <c r="G182" s="107">
        <v>41879</v>
      </c>
      <c r="H182" s="107"/>
      <c r="I182" s="33"/>
      <c r="J182" s="27"/>
      <c r="K182" s="37"/>
      <c r="L182" s="33">
        <v>1</v>
      </c>
      <c r="M182" s="38" t="s">
        <v>249</v>
      </c>
      <c r="N182" s="37"/>
      <c r="O182" s="20">
        <f t="shared" si="154"/>
        <v>3</v>
      </c>
      <c r="P182" s="20">
        <f t="shared" si="155"/>
        <v>8</v>
      </c>
      <c r="Q182" s="20">
        <f t="shared" si="156"/>
        <v>2014</v>
      </c>
      <c r="DC182" s="23" t="str">
        <f t="shared" si="157"/>
        <v/>
      </c>
      <c r="DD182" s="23" t="str">
        <f t="shared" si="158"/>
        <v/>
      </c>
      <c r="DE182" s="23" t="str">
        <f t="shared" si="159"/>
        <v/>
      </c>
      <c r="DF182" s="23" t="str">
        <f t="shared" si="160"/>
        <v/>
      </c>
      <c r="DG182" s="23" t="str">
        <f t="shared" si="161"/>
        <v/>
      </c>
      <c r="DH182" s="23" t="str">
        <f t="shared" si="162"/>
        <v/>
      </c>
      <c r="DI182" s="23" t="str">
        <f t="shared" si="163"/>
        <v/>
      </c>
      <c r="DJ182" s="23" t="str">
        <f t="shared" si="164"/>
        <v/>
      </c>
      <c r="DK182" s="23" t="str">
        <f t="shared" si="165"/>
        <v/>
      </c>
      <c r="DL182" s="23" t="str">
        <f t="shared" si="166"/>
        <v/>
      </c>
      <c r="DM182" s="23" t="str">
        <f t="shared" si="167"/>
        <v/>
      </c>
      <c r="DN182" s="23" t="str">
        <f t="shared" si="168"/>
        <v/>
      </c>
      <c r="DO182" s="23" t="str">
        <f t="shared" si="169"/>
        <v/>
      </c>
      <c r="DP182" s="23" t="str">
        <f t="shared" si="170"/>
        <v/>
      </c>
      <c r="DQ182" s="23" t="str">
        <f t="shared" si="171"/>
        <v/>
      </c>
      <c r="DR182" s="23" t="str">
        <f t="shared" si="172"/>
        <v/>
      </c>
      <c r="DS182" s="23" t="str">
        <f t="shared" si="173"/>
        <v/>
      </c>
      <c r="DT182" s="23" t="str">
        <f t="shared" si="174"/>
        <v/>
      </c>
      <c r="DU182" s="23" t="str">
        <f t="shared" si="175"/>
        <v/>
      </c>
      <c r="DV182" s="23" t="str">
        <f t="shared" si="176"/>
        <v/>
      </c>
      <c r="DW182" s="23" t="str">
        <f t="shared" si="177"/>
        <v/>
      </c>
      <c r="DX182" s="23" t="str">
        <f t="shared" si="178"/>
        <v/>
      </c>
      <c r="DY182" s="23" t="str">
        <f t="shared" si="179"/>
        <v/>
      </c>
      <c r="DZ182" s="23" t="str">
        <f t="shared" si="180"/>
        <v/>
      </c>
      <c r="EA182" s="23" t="str">
        <f t="shared" si="181"/>
        <v/>
      </c>
      <c r="EB182" s="23" t="str">
        <f t="shared" si="182"/>
        <v/>
      </c>
      <c r="EC182" s="23" t="str">
        <f t="shared" si="183"/>
        <v/>
      </c>
      <c r="ED182" s="23" t="str">
        <f t="shared" si="184"/>
        <v/>
      </c>
      <c r="EE182" s="23" t="str">
        <f t="shared" si="185"/>
        <v/>
      </c>
    </row>
    <row r="183" spans="1:135" ht="11.25" customHeight="1">
      <c r="A183" s="81" t="s">
        <v>219</v>
      </c>
      <c r="B183" s="77" t="s">
        <v>79</v>
      </c>
      <c r="C183" s="77" t="s">
        <v>237</v>
      </c>
      <c r="D183" s="77" t="s">
        <v>229</v>
      </c>
      <c r="E183" s="74">
        <v>1</v>
      </c>
      <c r="F183" s="77" t="s">
        <v>207</v>
      </c>
      <c r="G183" s="106">
        <v>41882</v>
      </c>
      <c r="H183" s="106">
        <v>41890</v>
      </c>
      <c r="I183" s="70"/>
      <c r="J183" s="71"/>
      <c r="K183" s="72"/>
      <c r="L183" s="70">
        <v>1</v>
      </c>
      <c r="M183" s="73" t="s">
        <v>249</v>
      </c>
      <c r="N183" s="72"/>
      <c r="O183" s="74">
        <f t="shared" si="154"/>
        <v>3</v>
      </c>
      <c r="P183" s="74">
        <f t="shared" si="155"/>
        <v>8</v>
      </c>
      <c r="Q183" s="74">
        <f t="shared" si="156"/>
        <v>2014</v>
      </c>
      <c r="DC183" s="23" t="str">
        <f t="shared" si="157"/>
        <v/>
      </c>
      <c r="DD183" s="23" t="str">
        <f t="shared" si="158"/>
        <v/>
      </c>
      <c r="DE183" s="23" t="str">
        <f t="shared" si="159"/>
        <v/>
      </c>
      <c r="DF183" s="23" t="str">
        <f t="shared" si="160"/>
        <v/>
      </c>
      <c r="DG183" s="23" t="str">
        <f t="shared" si="161"/>
        <v/>
      </c>
      <c r="DH183" s="23" t="str">
        <f t="shared" si="162"/>
        <v/>
      </c>
      <c r="DI183" s="23" t="str">
        <f t="shared" si="163"/>
        <v/>
      </c>
      <c r="DJ183" s="23" t="str">
        <f t="shared" si="164"/>
        <v/>
      </c>
      <c r="DK183" s="23" t="str">
        <f t="shared" si="165"/>
        <v/>
      </c>
      <c r="DL183" s="23" t="str">
        <f t="shared" si="166"/>
        <v/>
      </c>
      <c r="DM183" s="23" t="str">
        <f t="shared" si="167"/>
        <v/>
      </c>
      <c r="DN183" s="23" t="str">
        <f t="shared" si="168"/>
        <v/>
      </c>
      <c r="DO183" s="23" t="str">
        <f t="shared" si="169"/>
        <v/>
      </c>
      <c r="DP183" s="23" t="str">
        <f t="shared" si="170"/>
        <v/>
      </c>
      <c r="DQ183" s="23" t="str">
        <f t="shared" si="171"/>
        <v/>
      </c>
      <c r="DR183" s="23" t="str">
        <f t="shared" si="172"/>
        <v/>
      </c>
      <c r="DS183" s="23" t="str">
        <f t="shared" si="173"/>
        <v/>
      </c>
      <c r="DT183" s="23" t="str">
        <f t="shared" si="174"/>
        <v/>
      </c>
      <c r="DU183" s="23" t="str">
        <f t="shared" si="175"/>
        <v/>
      </c>
      <c r="DV183" s="23" t="str">
        <f t="shared" si="176"/>
        <v/>
      </c>
      <c r="DW183" s="23" t="str">
        <f t="shared" si="177"/>
        <v/>
      </c>
      <c r="DX183" s="23" t="str">
        <f t="shared" si="178"/>
        <v/>
      </c>
      <c r="DY183" s="23" t="str">
        <f t="shared" si="179"/>
        <v/>
      </c>
      <c r="DZ183" s="23" t="str">
        <f t="shared" si="180"/>
        <v/>
      </c>
      <c r="EA183" s="23" t="str">
        <f t="shared" si="181"/>
        <v/>
      </c>
      <c r="EB183" s="23" t="str">
        <f t="shared" si="182"/>
        <v/>
      </c>
      <c r="EC183" s="23" t="str">
        <f t="shared" si="183"/>
        <v/>
      </c>
      <c r="ED183" s="23" t="str">
        <f t="shared" si="184"/>
        <v/>
      </c>
      <c r="EE183" s="23" t="str">
        <f t="shared" si="185"/>
        <v/>
      </c>
    </row>
    <row r="184" spans="1:135" ht="11.25" customHeight="1">
      <c r="A184" s="80" t="s">
        <v>219</v>
      </c>
      <c r="B184" s="21" t="s">
        <v>74</v>
      </c>
      <c r="C184" s="21" t="s">
        <v>51</v>
      </c>
      <c r="D184" s="21"/>
      <c r="E184" s="20">
        <v>1</v>
      </c>
      <c r="F184" s="21" t="s">
        <v>207</v>
      </c>
      <c r="G184" s="107">
        <v>41886</v>
      </c>
      <c r="H184" s="107">
        <v>41887</v>
      </c>
      <c r="I184" s="33"/>
      <c r="J184" s="27"/>
      <c r="K184" s="37"/>
      <c r="L184" s="33">
        <v>1</v>
      </c>
      <c r="M184" s="38" t="s">
        <v>249</v>
      </c>
      <c r="N184" s="37"/>
      <c r="O184" s="20">
        <f t="shared" si="154"/>
        <v>1</v>
      </c>
      <c r="P184" s="20">
        <f t="shared" si="155"/>
        <v>9</v>
      </c>
      <c r="Q184" s="20">
        <f t="shared" si="156"/>
        <v>2014</v>
      </c>
      <c r="DC184" s="23" t="str">
        <f t="shared" si="157"/>
        <v/>
      </c>
      <c r="DD184" s="23" t="str">
        <f t="shared" si="158"/>
        <v/>
      </c>
      <c r="DE184" s="23" t="str">
        <f t="shared" si="159"/>
        <v/>
      </c>
      <c r="DF184" s="23" t="str">
        <f t="shared" si="160"/>
        <v/>
      </c>
      <c r="DG184" s="23" t="str">
        <f t="shared" si="161"/>
        <v/>
      </c>
      <c r="DH184" s="23" t="str">
        <f t="shared" si="162"/>
        <v/>
      </c>
      <c r="DI184" s="23" t="str">
        <f t="shared" si="163"/>
        <v/>
      </c>
      <c r="DJ184" s="23" t="str">
        <f t="shared" si="164"/>
        <v/>
      </c>
      <c r="DK184" s="23" t="str">
        <f t="shared" si="165"/>
        <v/>
      </c>
      <c r="DL184" s="23" t="str">
        <f t="shared" si="166"/>
        <v/>
      </c>
      <c r="DM184" s="23" t="str">
        <f t="shared" si="167"/>
        <v/>
      </c>
      <c r="DN184" s="23" t="str">
        <f t="shared" si="168"/>
        <v/>
      </c>
      <c r="DO184" s="23" t="str">
        <f t="shared" si="169"/>
        <v/>
      </c>
      <c r="DP184" s="23" t="str">
        <f t="shared" si="170"/>
        <v/>
      </c>
      <c r="DQ184" s="23" t="str">
        <f t="shared" si="171"/>
        <v/>
      </c>
      <c r="DR184" s="23" t="str">
        <f t="shared" si="172"/>
        <v/>
      </c>
      <c r="DS184" s="23" t="str">
        <f t="shared" si="173"/>
        <v/>
      </c>
      <c r="DT184" s="23" t="str">
        <f t="shared" si="174"/>
        <v/>
      </c>
      <c r="DU184" s="23" t="str">
        <f t="shared" si="175"/>
        <v/>
      </c>
      <c r="DV184" s="23" t="str">
        <f t="shared" si="176"/>
        <v/>
      </c>
      <c r="DW184" s="23" t="str">
        <f t="shared" si="177"/>
        <v/>
      </c>
      <c r="DX184" s="23" t="str">
        <f t="shared" si="178"/>
        <v/>
      </c>
      <c r="DY184" s="23" t="str">
        <f t="shared" si="179"/>
        <v/>
      </c>
      <c r="DZ184" s="23" t="str">
        <f t="shared" si="180"/>
        <v/>
      </c>
      <c r="EA184" s="23" t="str">
        <f t="shared" si="181"/>
        <v/>
      </c>
      <c r="EB184" s="23" t="str">
        <f t="shared" si="182"/>
        <v/>
      </c>
      <c r="EC184" s="23" t="str">
        <f t="shared" si="183"/>
        <v/>
      </c>
      <c r="ED184" s="23" t="str">
        <f t="shared" si="184"/>
        <v/>
      </c>
      <c r="EE184" s="23" t="str">
        <f t="shared" si="185"/>
        <v/>
      </c>
    </row>
    <row r="185" spans="1:135" ht="11.25" customHeight="1">
      <c r="A185" s="81" t="s">
        <v>219</v>
      </c>
      <c r="B185" s="77" t="s">
        <v>79</v>
      </c>
      <c r="C185" s="77" t="s">
        <v>205</v>
      </c>
      <c r="D185" s="77" t="s">
        <v>232</v>
      </c>
      <c r="E185" s="74">
        <v>1</v>
      </c>
      <c r="F185" s="77" t="s">
        <v>207</v>
      </c>
      <c r="G185" s="106">
        <v>41889</v>
      </c>
      <c r="H185" s="106"/>
      <c r="I185" s="70"/>
      <c r="J185" s="71"/>
      <c r="K185" s="72"/>
      <c r="L185" s="70">
        <v>1</v>
      </c>
      <c r="M185" s="73" t="s">
        <v>249</v>
      </c>
      <c r="N185" s="72"/>
      <c r="O185" s="74">
        <f t="shared" si="154"/>
        <v>1</v>
      </c>
      <c r="P185" s="74">
        <f t="shared" si="155"/>
        <v>9</v>
      </c>
      <c r="Q185" s="74">
        <f t="shared" si="156"/>
        <v>2014</v>
      </c>
      <c r="DC185" s="23" t="str">
        <f t="shared" si="157"/>
        <v/>
      </c>
      <c r="DD185" s="23" t="str">
        <f t="shared" si="158"/>
        <v/>
      </c>
      <c r="DE185" s="23" t="str">
        <f t="shared" si="159"/>
        <v/>
      </c>
      <c r="DF185" s="23" t="str">
        <f t="shared" si="160"/>
        <v/>
      </c>
      <c r="DG185" s="23" t="str">
        <f t="shared" si="161"/>
        <v/>
      </c>
      <c r="DH185" s="23" t="str">
        <f t="shared" si="162"/>
        <v/>
      </c>
      <c r="DI185" s="23" t="str">
        <f t="shared" si="163"/>
        <v/>
      </c>
      <c r="DJ185" s="23" t="str">
        <f t="shared" si="164"/>
        <v/>
      </c>
      <c r="DK185" s="23" t="str">
        <f t="shared" si="165"/>
        <v/>
      </c>
      <c r="DL185" s="23" t="str">
        <f t="shared" si="166"/>
        <v/>
      </c>
      <c r="DM185" s="23" t="str">
        <f t="shared" si="167"/>
        <v/>
      </c>
      <c r="DN185" s="23" t="str">
        <f t="shared" si="168"/>
        <v/>
      </c>
      <c r="DO185" s="23" t="str">
        <f t="shared" si="169"/>
        <v/>
      </c>
      <c r="DP185" s="23" t="str">
        <f t="shared" si="170"/>
        <v/>
      </c>
      <c r="DQ185" s="23" t="str">
        <f t="shared" si="171"/>
        <v/>
      </c>
      <c r="DR185" s="23" t="str">
        <f t="shared" si="172"/>
        <v/>
      </c>
      <c r="DS185" s="23" t="str">
        <f t="shared" si="173"/>
        <v/>
      </c>
      <c r="DT185" s="23" t="str">
        <f t="shared" si="174"/>
        <v/>
      </c>
      <c r="DU185" s="23" t="str">
        <f t="shared" si="175"/>
        <v/>
      </c>
      <c r="DV185" s="23" t="str">
        <f t="shared" si="176"/>
        <v/>
      </c>
      <c r="DW185" s="23" t="str">
        <f t="shared" si="177"/>
        <v/>
      </c>
      <c r="DX185" s="23" t="str">
        <f t="shared" si="178"/>
        <v/>
      </c>
      <c r="DY185" s="23" t="str">
        <f t="shared" si="179"/>
        <v/>
      </c>
      <c r="DZ185" s="23" t="str">
        <f t="shared" si="180"/>
        <v/>
      </c>
      <c r="EA185" s="23" t="str">
        <f t="shared" si="181"/>
        <v/>
      </c>
      <c r="EB185" s="23" t="str">
        <f t="shared" si="182"/>
        <v/>
      </c>
      <c r="EC185" s="23" t="str">
        <f t="shared" si="183"/>
        <v/>
      </c>
      <c r="ED185" s="23" t="str">
        <f t="shared" si="184"/>
        <v/>
      </c>
      <c r="EE185" s="23" t="str">
        <f t="shared" si="185"/>
        <v/>
      </c>
    </row>
    <row r="186" spans="1:135" ht="11.25" customHeight="1">
      <c r="A186" s="80" t="s">
        <v>219</v>
      </c>
      <c r="B186" s="21" t="s">
        <v>81</v>
      </c>
      <c r="C186" s="21" t="s">
        <v>206</v>
      </c>
      <c r="D186" s="21" t="s">
        <v>156</v>
      </c>
      <c r="E186" s="20">
        <v>1</v>
      </c>
      <c r="F186" s="21" t="s">
        <v>207</v>
      </c>
      <c r="G186" s="107">
        <v>41894</v>
      </c>
      <c r="H186" s="107"/>
      <c r="I186" s="33"/>
      <c r="J186" s="27"/>
      <c r="K186" s="37"/>
      <c r="L186" s="33">
        <v>1</v>
      </c>
      <c r="M186" s="38" t="s">
        <v>249</v>
      </c>
      <c r="N186" s="37"/>
      <c r="O186" s="20">
        <f t="shared" si="154"/>
        <v>2</v>
      </c>
      <c r="P186" s="20">
        <f t="shared" si="155"/>
        <v>9</v>
      </c>
      <c r="Q186" s="20">
        <f t="shared" si="156"/>
        <v>2014</v>
      </c>
      <c r="DC186" s="23" t="str">
        <f t="shared" si="157"/>
        <v/>
      </c>
      <c r="DD186" s="23" t="str">
        <f t="shared" si="158"/>
        <v/>
      </c>
      <c r="DE186" s="23" t="str">
        <f t="shared" si="159"/>
        <v/>
      </c>
      <c r="DF186" s="23" t="str">
        <f t="shared" si="160"/>
        <v/>
      </c>
      <c r="DG186" s="23" t="str">
        <f t="shared" si="161"/>
        <v/>
      </c>
      <c r="DH186" s="23" t="str">
        <f t="shared" si="162"/>
        <v/>
      </c>
      <c r="DI186" s="23" t="str">
        <f t="shared" si="163"/>
        <v/>
      </c>
      <c r="DJ186" s="23" t="str">
        <f t="shared" si="164"/>
        <v/>
      </c>
      <c r="DK186" s="23" t="str">
        <f t="shared" si="165"/>
        <v/>
      </c>
      <c r="DL186" s="23" t="str">
        <f t="shared" si="166"/>
        <v/>
      </c>
      <c r="DM186" s="23" t="str">
        <f t="shared" si="167"/>
        <v/>
      </c>
      <c r="DN186" s="23" t="str">
        <f t="shared" si="168"/>
        <v/>
      </c>
      <c r="DO186" s="23" t="str">
        <f t="shared" si="169"/>
        <v/>
      </c>
      <c r="DP186" s="23" t="str">
        <f t="shared" si="170"/>
        <v/>
      </c>
      <c r="DQ186" s="23" t="str">
        <f t="shared" si="171"/>
        <v/>
      </c>
      <c r="DR186" s="23" t="str">
        <f t="shared" si="172"/>
        <v/>
      </c>
      <c r="DS186" s="23" t="str">
        <f t="shared" si="173"/>
        <v/>
      </c>
      <c r="DT186" s="23" t="str">
        <f t="shared" si="174"/>
        <v/>
      </c>
      <c r="DU186" s="23" t="str">
        <f t="shared" si="175"/>
        <v/>
      </c>
      <c r="DV186" s="23" t="str">
        <f t="shared" si="176"/>
        <v/>
      </c>
      <c r="DW186" s="23" t="str">
        <f t="shared" si="177"/>
        <v/>
      </c>
      <c r="DX186" s="23" t="str">
        <f t="shared" si="178"/>
        <v/>
      </c>
      <c r="DY186" s="23" t="str">
        <f t="shared" si="179"/>
        <v/>
      </c>
      <c r="DZ186" s="23" t="str">
        <f t="shared" si="180"/>
        <v/>
      </c>
      <c r="EA186" s="23" t="str">
        <f t="shared" si="181"/>
        <v/>
      </c>
      <c r="EB186" s="23" t="str">
        <f t="shared" si="182"/>
        <v/>
      </c>
      <c r="EC186" s="23" t="str">
        <f t="shared" si="183"/>
        <v/>
      </c>
      <c r="ED186" s="23" t="str">
        <f t="shared" si="184"/>
        <v/>
      </c>
      <c r="EE186" s="23" t="str">
        <f t="shared" si="185"/>
        <v/>
      </c>
    </row>
    <row r="187" spans="1:135" ht="11.25" customHeight="1">
      <c r="A187" s="81" t="s">
        <v>219</v>
      </c>
      <c r="B187" s="77" t="s">
        <v>79</v>
      </c>
      <c r="C187" s="77" t="s">
        <v>238</v>
      </c>
      <c r="D187" s="77" t="s">
        <v>229</v>
      </c>
      <c r="E187" s="74">
        <v>1</v>
      </c>
      <c r="F187" s="77" t="s">
        <v>207</v>
      </c>
      <c r="G187" s="106">
        <v>41895</v>
      </c>
      <c r="H187" s="106"/>
      <c r="I187" s="70"/>
      <c r="J187" s="71"/>
      <c r="K187" s="72"/>
      <c r="L187" s="70">
        <v>1</v>
      </c>
      <c r="M187" s="73" t="s">
        <v>249</v>
      </c>
      <c r="N187" s="72"/>
      <c r="O187" s="74">
        <f t="shared" si="154"/>
        <v>2</v>
      </c>
      <c r="P187" s="74">
        <f t="shared" si="155"/>
        <v>9</v>
      </c>
      <c r="Q187" s="74">
        <f t="shared" si="156"/>
        <v>2014</v>
      </c>
      <c r="DC187" s="23" t="str">
        <f t="shared" si="157"/>
        <v/>
      </c>
      <c r="DD187" s="23" t="str">
        <f t="shared" si="158"/>
        <v/>
      </c>
      <c r="DE187" s="23" t="str">
        <f t="shared" si="159"/>
        <v/>
      </c>
      <c r="DF187" s="23" t="str">
        <f t="shared" si="160"/>
        <v/>
      </c>
      <c r="DG187" s="23" t="str">
        <f t="shared" si="161"/>
        <v/>
      </c>
      <c r="DH187" s="23" t="str">
        <f t="shared" si="162"/>
        <v/>
      </c>
      <c r="DI187" s="23" t="str">
        <f t="shared" si="163"/>
        <v/>
      </c>
      <c r="DJ187" s="23" t="str">
        <f t="shared" si="164"/>
        <v/>
      </c>
      <c r="DK187" s="23" t="str">
        <f t="shared" si="165"/>
        <v/>
      </c>
      <c r="DL187" s="23" t="str">
        <f t="shared" si="166"/>
        <v/>
      </c>
      <c r="DM187" s="23" t="str">
        <f t="shared" si="167"/>
        <v/>
      </c>
      <c r="DN187" s="23" t="str">
        <f t="shared" si="168"/>
        <v/>
      </c>
      <c r="DO187" s="23" t="str">
        <f t="shared" si="169"/>
        <v/>
      </c>
      <c r="DP187" s="23" t="str">
        <f t="shared" si="170"/>
        <v/>
      </c>
      <c r="DQ187" s="23" t="str">
        <f t="shared" si="171"/>
        <v/>
      </c>
      <c r="DR187" s="23" t="str">
        <f t="shared" si="172"/>
        <v/>
      </c>
      <c r="DS187" s="23" t="str">
        <f t="shared" si="173"/>
        <v/>
      </c>
      <c r="DT187" s="23" t="str">
        <f t="shared" si="174"/>
        <v/>
      </c>
      <c r="DU187" s="23" t="str">
        <f t="shared" si="175"/>
        <v/>
      </c>
      <c r="DV187" s="23" t="str">
        <f t="shared" si="176"/>
        <v/>
      </c>
      <c r="DW187" s="23" t="str">
        <f t="shared" si="177"/>
        <v/>
      </c>
      <c r="DX187" s="23" t="str">
        <f t="shared" si="178"/>
        <v/>
      </c>
      <c r="DY187" s="23" t="str">
        <f t="shared" si="179"/>
        <v/>
      </c>
      <c r="DZ187" s="23" t="str">
        <f t="shared" si="180"/>
        <v/>
      </c>
      <c r="EA187" s="23" t="str">
        <f t="shared" si="181"/>
        <v/>
      </c>
      <c r="EB187" s="23" t="str">
        <f t="shared" si="182"/>
        <v/>
      </c>
      <c r="EC187" s="23" t="str">
        <f t="shared" si="183"/>
        <v/>
      </c>
      <c r="ED187" s="23" t="str">
        <f t="shared" si="184"/>
        <v/>
      </c>
      <c r="EE187" s="23" t="str">
        <f t="shared" si="185"/>
        <v/>
      </c>
    </row>
    <row r="188" spans="1:135" ht="11.25" customHeight="1">
      <c r="A188" s="80" t="s">
        <v>219</v>
      </c>
      <c r="B188" s="21" t="s">
        <v>81</v>
      </c>
      <c r="C188" s="21" t="s">
        <v>145</v>
      </c>
      <c r="D188" s="21" t="s">
        <v>156</v>
      </c>
      <c r="E188" s="20">
        <v>1</v>
      </c>
      <c r="F188" s="21" t="s">
        <v>207</v>
      </c>
      <c r="G188" s="107">
        <v>42241</v>
      </c>
      <c r="H188" s="107">
        <v>42243</v>
      </c>
      <c r="I188" s="33"/>
      <c r="J188" s="27"/>
      <c r="K188" s="37"/>
      <c r="L188" s="33">
        <v>1</v>
      </c>
      <c r="M188" s="38" t="s">
        <v>273</v>
      </c>
      <c r="N188" s="90" t="s">
        <v>280</v>
      </c>
      <c r="O188" s="20">
        <f t="shared" si="154"/>
        <v>3</v>
      </c>
      <c r="P188" s="20">
        <f t="shared" si="155"/>
        <v>8</v>
      </c>
      <c r="Q188" s="20">
        <f t="shared" si="156"/>
        <v>2015</v>
      </c>
      <c r="DC188" s="23" t="str">
        <f t="shared" si="157"/>
        <v/>
      </c>
      <c r="DD188" s="23" t="str">
        <f t="shared" si="158"/>
        <v/>
      </c>
      <c r="DE188" s="23" t="str">
        <f t="shared" si="159"/>
        <v/>
      </c>
      <c r="DF188" s="23" t="str">
        <f t="shared" si="160"/>
        <v/>
      </c>
      <c r="DG188" s="23" t="str">
        <f t="shared" si="161"/>
        <v/>
      </c>
      <c r="DH188" s="23" t="str">
        <f t="shared" si="162"/>
        <v/>
      </c>
      <c r="DI188" s="23" t="str">
        <f t="shared" si="163"/>
        <v/>
      </c>
      <c r="DJ188" s="23" t="str">
        <f t="shared" si="164"/>
        <v/>
      </c>
      <c r="DK188" s="23" t="str">
        <f t="shared" si="165"/>
        <v/>
      </c>
      <c r="DL188" s="23" t="str">
        <f t="shared" si="166"/>
        <v/>
      </c>
      <c r="DM188" s="23" t="str">
        <f t="shared" si="167"/>
        <v/>
      </c>
      <c r="DN188" s="23" t="str">
        <f t="shared" si="168"/>
        <v/>
      </c>
      <c r="DO188" s="23" t="str">
        <f t="shared" si="169"/>
        <v/>
      </c>
      <c r="DP188" s="23" t="str">
        <f t="shared" si="170"/>
        <v/>
      </c>
      <c r="DQ188" s="23" t="str">
        <f t="shared" si="171"/>
        <v/>
      </c>
      <c r="DR188" s="23" t="str">
        <f t="shared" si="172"/>
        <v/>
      </c>
      <c r="DS188" s="23" t="str">
        <f t="shared" si="173"/>
        <v/>
      </c>
      <c r="DT188" s="23" t="str">
        <f t="shared" si="174"/>
        <v/>
      </c>
      <c r="DU188" s="23" t="str">
        <f t="shared" si="175"/>
        <v/>
      </c>
      <c r="DV188" s="23" t="str">
        <f t="shared" si="176"/>
        <v/>
      </c>
      <c r="DW188" s="23" t="str">
        <f t="shared" si="177"/>
        <v/>
      </c>
      <c r="DX188" s="23" t="str">
        <f t="shared" si="178"/>
        <v/>
      </c>
      <c r="DY188" s="23" t="str">
        <f t="shared" si="179"/>
        <v/>
      </c>
      <c r="DZ188" s="23" t="str">
        <f t="shared" si="180"/>
        <v/>
      </c>
      <c r="EA188" s="23" t="str">
        <f t="shared" si="181"/>
        <v/>
      </c>
      <c r="EB188" s="23" t="str">
        <f t="shared" si="182"/>
        <v/>
      </c>
      <c r="EC188" s="23" t="str">
        <f t="shared" si="183"/>
        <v/>
      </c>
      <c r="ED188" s="23" t="str">
        <f t="shared" si="184"/>
        <v/>
      </c>
      <c r="EE188" s="23" t="str">
        <f t="shared" si="185"/>
        <v/>
      </c>
    </row>
    <row r="189" spans="1:135" ht="11.25" customHeight="1">
      <c r="A189" s="81" t="s">
        <v>219</v>
      </c>
      <c r="B189" s="77" t="s">
        <v>78</v>
      </c>
      <c r="C189" s="77" t="s">
        <v>208</v>
      </c>
      <c r="D189" s="77" t="s">
        <v>146</v>
      </c>
      <c r="E189" s="74">
        <v>1</v>
      </c>
      <c r="F189" s="77" t="s">
        <v>207</v>
      </c>
      <c r="G189" s="106">
        <v>42246</v>
      </c>
      <c r="H189" s="106"/>
      <c r="I189" s="70"/>
      <c r="J189" s="71"/>
      <c r="K189" s="72"/>
      <c r="L189" s="70">
        <v>1</v>
      </c>
      <c r="M189" s="73" t="s">
        <v>273</v>
      </c>
      <c r="N189" s="88" t="s">
        <v>287</v>
      </c>
      <c r="O189" s="74">
        <f t="shared" si="154"/>
        <v>3</v>
      </c>
      <c r="P189" s="74">
        <f t="shared" si="155"/>
        <v>8</v>
      </c>
      <c r="Q189" s="74">
        <f t="shared" si="156"/>
        <v>2015</v>
      </c>
      <c r="DC189" s="23" t="str">
        <f t="shared" si="157"/>
        <v/>
      </c>
      <c r="DD189" s="23" t="str">
        <f t="shared" si="158"/>
        <v/>
      </c>
      <c r="DE189" s="23" t="str">
        <f t="shared" si="159"/>
        <v/>
      </c>
      <c r="DF189" s="23" t="str">
        <f t="shared" si="160"/>
        <v/>
      </c>
      <c r="DG189" s="23" t="str">
        <f t="shared" si="161"/>
        <v/>
      </c>
      <c r="DH189" s="23" t="str">
        <f t="shared" si="162"/>
        <v/>
      </c>
      <c r="DI189" s="23" t="str">
        <f t="shared" si="163"/>
        <v/>
      </c>
      <c r="DJ189" s="23" t="str">
        <f t="shared" si="164"/>
        <v/>
      </c>
      <c r="DK189" s="23" t="str">
        <f t="shared" si="165"/>
        <v/>
      </c>
      <c r="DL189" s="23" t="str">
        <f t="shared" si="166"/>
        <v/>
      </c>
      <c r="DM189" s="23" t="str">
        <f t="shared" si="167"/>
        <v/>
      </c>
      <c r="DN189" s="23" t="str">
        <f t="shared" si="168"/>
        <v/>
      </c>
      <c r="DO189" s="23" t="str">
        <f t="shared" si="169"/>
        <v/>
      </c>
      <c r="DP189" s="23" t="str">
        <f t="shared" si="170"/>
        <v/>
      </c>
      <c r="DQ189" s="23" t="str">
        <f t="shared" si="171"/>
        <v/>
      </c>
      <c r="DR189" s="23" t="str">
        <f t="shared" si="172"/>
        <v/>
      </c>
      <c r="DS189" s="23" t="str">
        <f t="shared" si="173"/>
        <v/>
      </c>
      <c r="DT189" s="23" t="str">
        <f t="shared" si="174"/>
        <v/>
      </c>
      <c r="DU189" s="23" t="str">
        <f t="shared" si="175"/>
        <v/>
      </c>
      <c r="DV189" s="23" t="str">
        <f t="shared" si="176"/>
        <v/>
      </c>
      <c r="DW189" s="23" t="str">
        <f t="shared" si="177"/>
        <v/>
      </c>
      <c r="DX189" s="23" t="str">
        <f t="shared" si="178"/>
        <v/>
      </c>
      <c r="DY189" s="23" t="str">
        <f t="shared" si="179"/>
        <v/>
      </c>
      <c r="DZ189" s="23" t="str">
        <f t="shared" si="180"/>
        <v/>
      </c>
      <c r="EA189" s="23" t="str">
        <f t="shared" si="181"/>
        <v/>
      </c>
      <c r="EB189" s="23" t="str">
        <f t="shared" si="182"/>
        <v/>
      </c>
      <c r="EC189" s="23" t="str">
        <f t="shared" si="183"/>
        <v/>
      </c>
      <c r="ED189" s="23" t="str">
        <f t="shared" si="184"/>
        <v/>
      </c>
      <c r="EE189" s="23" t="str">
        <f t="shared" si="185"/>
        <v/>
      </c>
    </row>
    <row r="190" spans="1:135" ht="11.25" customHeight="1">
      <c r="A190" s="80" t="s">
        <v>219</v>
      </c>
      <c r="B190" s="21" t="s">
        <v>72</v>
      </c>
      <c r="C190" s="21" t="s">
        <v>209</v>
      </c>
      <c r="D190" s="21" t="s">
        <v>50</v>
      </c>
      <c r="E190" s="20">
        <v>1</v>
      </c>
      <c r="F190" s="21" t="s">
        <v>207</v>
      </c>
      <c r="G190" s="107">
        <v>42248</v>
      </c>
      <c r="H190" s="107">
        <v>42255</v>
      </c>
      <c r="I190" s="33"/>
      <c r="J190" s="27"/>
      <c r="K190" s="37"/>
      <c r="L190" s="33">
        <v>1</v>
      </c>
      <c r="M190" s="38" t="s">
        <v>273</v>
      </c>
      <c r="N190" s="37" t="s">
        <v>286</v>
      </c>
      <c r="O190" s="20">
        <f t="shared" si="154"/>
        <v>1</v>
      </c>
      <c r="P190" s="20">
        <f t="shared" si="155"/>
        <v>9</v>
      </c>
      <c r="Q190" s="20">
        <f t="shared" si="156"/>
        <v>2015</v>
      </c>
      <c r="DC190" s="23" t="str">
        <f t="shared" si="157"/>
        <v/>
      </c>
      <c r="DD190" s="23" t="str">
        <f t="shared" si="158"/>
        <v/>
      </c>
      <c r="DE190" s="23" t="str">
        <f t="shared" si="159"/>
        <v/>
      </c>
      <c r="DF190" s="23" t="str">
        <f t="shared" si="160"/>
        <v/>
      </c>
      <c r="DG190" s="23" t="str">
        <f t="shared" si="161"/>
        <v/>
      </c>
      <c r="DH190" s="23" t="str">
        <f t="shared" si="162"/>
        <v/>
      </c>
      <c r="DI190" s="23" t="str">
        <f t="shared" si="163"/>
        <v/>
      </c>
      <c r="DJ190" s="23" t="str">
        <f t="shared" si="164"/>
        <v/>
      </c>
      <c r="DK190" s="23" t="str">
        <f t="shared" si="165"/>
        <v/>
      </c>
      <c r="DL190" s="23" t="str">
        <f t="shared" si="166"/>
        <v/>
      </c>
      <c r="DM190" s="23" t="str">
        <f t="shared" si="167"/>
        <v/>
      </c>
      <c r="DN190" s="23" t="str">
        <f t="shared" si="168"/>
        <v/>
      </c>
      <c r="DO190" s="23" t="str">
        <f t="shared" si="169"/>
        <v/>
      </c>
      <c r="DP190" s="23" t="str">
        <f t="shared" si="170"/>
        <v/>
      </c>
      <c r="DQ190" s="23" t="str">
        <f t="shared" si="171"/>
        <v/>
      </c>
      <c r="DR190" s="23" t="str">
        <f t="shared" si="172"/>
        <v/>
      </c>
      <c r="DS190" s="23" t="str">
        <f t="shared" si="173"/>
        <v/>
      </c>
      <c r="DT190" s="23" t="str">
        <f t="shared" si="174"/>
        <v/>
      </c>
      <c r="DU190" s="23" t="str">
        <f t="shared" si="175"/>
        <v/>
      </c>
      <c r="DV190" s="23" t="str">
        <f t="shared" si="176"/>
        <v/>
      </c>
      <c r="DW190" s="23" t="str">
        <f t="shared" si="177"/>
        <v/>
      </c>
      <c r="DX190" s="23" t="str">
        <f t="shared" si="178"/>
        <v/>
      </c>
      <c r="DY190" s="23" t="str">
        <f t="shared" si="179"/>
        <v/>
      </c>
      <c r="DZ190" s="23" t="str">
        <f t="shared" si="180"/>
        <v/>
      </c>
      <c r="EA190" s="23" t="str">
        <f t="shared" si="181"/>
        <v/>
      </c>
      <c r="EB190" s="23" t="str">
        <f t="shared" si="182"/>
        <v/>
      </c>
      <c r="EC190" s="23" t="str">
        <f t="shared" si="183"/>
        <v/>
      </c>
      <c r="ED190" s="23" t="str">
        <f t="shared" si="184"/>
        <v/>
      </c>
      <c r="EE190" s="23" t="str">
        <f t="shared" si="185"/>
        <v/>
      </c>
    </row>
    <row r="191" spans="1:135" ht="11.25" customHeight="1">
      <c r="A191" s="81" t="s">
        <v>219</v>
      </c>
      <c r="B191" s="77" t="s">
        <v>78</v>
      </c>
      <c r="C191" s="77" t="s">
        <v>210</v>
      </c>
      <c r="D191" s="77" t="s">
        <v>146</v>
      </c>
      <c r="E191" s="74">
        <v>1</v>
      </c>
      <c r="F191" s="77" t="s">
        <v>207</v>
      </c>
      <c r="G191" s="106">
        <v>42253</v>
      </c>
      <c r="H191" s="106">
        <v>42256</v>
      </c>
      <c r="I191" s="70"/>
      <c r="J191" s="71"/>
      <c r="K191" s="72"/>
      <c r="L191" s="70">
        <v>1</v>
      </c>
      <c r="M191" s="73" t="s">
        <v>273</v>
      </c>
      <c r="N191" s="72" t="s">
        <v>286</v>
      </c>
      <c r="O191" s="74">
        <f t="shared" si="154"/>
        <v>1</v>
      </c>
      <c r="P191" s="74">
        <f t="shared" si="155"/>
        <v>9</v>
      </c>
      <c r="Q191" s="74">
        <f t="shared" si="156"/>
        <v>2015</v>
      </c>
      <c r="DC191" s="23" t="str">
        <f t="shared" si="157"/>
        <v/>
      </c>
      <c r="DD191" s="23" t="str">
        <f t="shared" si="158"/>
        <v/>
      </c>
      <c r="DE191" s="23" t="str">
        <f t="shared" si="159"/>
        <v/>
      </c>
      <c r="DF191" s="23" t="str">
        <f t="shared" si="160"/>
        <v/>
      </c>
      <c r="DG191" s="23" t="str">
        <f t="shared" si="161"/>
        <v/>
      </c>
      <c r="DH191" s="23" t="str">
        <f t="shared" si="162"/>
        <v/>
      </c>
      <c r="DI191" s="23" t="str">
        <f t="shared" si="163"/>
        <v/>
      </c>
      <c r="DJ191" s="23" t="str">
        <f t="shared" si="164"/>
        <v/>
      </c>
      <c r="DK191" s="23" t="str">
        <f t="shared" si="165"/>
        <v/>
      </c>
      <c r="DL191" s="23" t="str">
        <f t="shared" si="166"/>
        <v/>
      </c>
      <c r="DM191" s="23" t="str">
        <f t="shared" si="167"/>
        <v/>
      </c>
      <c r="DN191" s="23" t="str">
        <f t="shared" si="168"/>
        <v/>
      </c>
      <c r="DO191" s="23" t="str">
        <f t="shared" si="169"/>
        <v/>
      </c>
      <c r="DP191" s="23" t="str">
        <f t="shared" si="170"/>
        <v/>
      </c>
      <c r="DQ191" s="23" t="str">
        <f t="shared" si="171"/>
        <v/>
      </c>
      <c r="DR191" s="23" t="str">
        <f t="shared" si="172"/>
        <v/>
      </c>
      <c r="DS191" s="23" t="str">
        <f t="shared" si="173"/>
        <v/>
      </c>
      <c r="DT191" s="23" t="str">
        <f t="shared" si="174"/>
        <v/>
      </c>
      <c r="DU191" s="23" t="str">
        <f t="shared" si="175"/>
        <v/>
      </c>
      <c r="DV191" s="23" t="str">
        <f t="shared" si="176"/>
        <v/>
      </c>
      <c r="DW191" s="23" t="str">
        <f t="shared" si="177"/>
        <v/>
      </c>
      <c r="DX191" s="23" t="str">
        <f t="shared" si="178"/>
        <v/>
      </c>
      <c r="DY191" s="23" t="str">
        <f t="shared" si="179"/>
        <v/>
      </c>
      <c r="DZ191" s="23" t="str">
        <f t="shared" si="180"/>
        <v/>
      </c>
      <c r="EA191" s="23" t="str">
        <f t="shared" si="181"/>
        <v/>
      </c>
      <c r="EB191" s="23" t="str">
        <f t="shared" si="182"/>
        <v/>
      </c>
      <c r="EC191" s="23" t="str">
        <f t="shared" si="183"/>
        <v/>
      </c>
      <c r="ED191" s="23" t="str">
        <f t="shared" si="184"/>
        <v/>
      </c>
      <c r="EE191" s="23" t="str">
        <f t="shared" si="185"/>
        <v/>
      </c>
    </row>
    <row r="192" spans="1:135" ht="11.25" customHeight="1">
      <c r="A192" s="80" t="s">
        <v>219</v>
      </c>
      <c r="B192" s="21" t="s">
        <v>72</v>
      </c>
      <c r="C192" s="21" t="s">
        <v>211</v>
      </c>
      <c r="D192" s="21" t="s">
        <v>50</v>
      </c>
      <c r="E192" s="20">
        <v>1</v>
      </c>
      <c r="F192" s="21" t="s">
        <v>207</v>
      </c>
      <c r="G192" s="107">
        <v>42259</v>
      </c>
      <c r="H192" s="107"/>
      <c r="I192" s="33"/>
      <c r="J192" s="27"/>
      <c r="K192" s="37"/>
      <c r="L192" s="33">
        <v>1</v>
      </c>
      <c r="M192" s="38" t="s">
        <v>273</v>
      </c>
      <c r="N192" s="37" t="s">
        <v>284</v>
      </c>
      <c r="O192" s="20">
        <f t="shared" si="154"/>
        <v>2</v>
      </c>
      <c r="P192" s="20">
        <f t="shared" si="155"/>
        <v>9</v>
      </c>
      <c r="Q192" s="20">
        <f t="shared" si="156"/>
        <v>2015</v>
      </c>
      <c r="DC192" s="23" t="str">
        <f t="shared" si="157"/>
        <v/>
      </c>
      <c r="DD192" s="23" t="str">
        <f t="shared" si="158"/>
        <v/>
      </c>
      <c r="DE192" s="23" t="str">
        <f t="shared" si="159"/>
        <v/>
      </c>
      <c r="DF192" s="23" t="str">
        <f t="shared" si="160"/>
        <v/>
      </c>
      <c r="DG192" s="23" t="str">
        <f t="shared" si="161"/>
        <v/>
      </c>
      <c r="DH192" s="23" t="str">
        <f t="shared" si="162"/>
        <v/>
      </c>
      <c r="DI192" s="23" t="str">
        <f t="shared" si="163"/>
        <v/>
      </c>
      <c r="DJ192" s="23" t="str">
        <f t="shared" si="164"/>
        <v/>
      </c>
      <c r="DK192" s="23" t="str">
        <f t="shared" si="165"/>
        <v/>
      </c>
      <c r="DL192" s="23" t="str">
        <f t="shared" si="166"/>
        <v/>
      </c>
      <c r="DM192" s="23" t="str">
        <f t="shared" si="167"/>
        <v/>
      </c>
      <c r="DN192" s="23" t="str">
        <f t="shared" si="168"/>
        <v/>
      </c>
      <c r="DO192" s="23" t="str">
        <f t="shared" si="169"/>
        <v/>
      </c>
      <c r="DP192" s="23" t="str">
        <f t="shared" si="170"/>
        <v/>
      </c>
      <c r="DQ192" s="23" t="str">
        <f t="shared" si="171"/>
        <v/>
      </c>
      <c r="DR192" s="23" t="str">
        <f t="shared" si="172"/>
        <v/>
      </c>
      <c r="DS192" s="23" t="str">
        <f t="shared" si="173"/>
        <v/>
      </c>
      <c r="DT192" s="23" t="str">
        <f t="shared" si="174"/>
        <v/>
      </c>
      <c r="DU192" s="23" t="str">
        <f t="shared" si="175"/>
        <v/>
      </c>
      <c r="DV192" s="23" t="str">
        <f t="shared" si="176"/>
        <v/>
      </c>
      <c r="DW192" s="23" t="str">
        <f t="shared" si="177"/>
        <v/>
      </c>
      <c r="DX192" s="23" t="str">
        <f t="shared" si="178"/>
        <v/>
      </c>
      <c r="DY192" s="23" t="str">
        <f t="shared" si="179"/>
        <v/>
      </c>
      <c r="DZ192" s="23" t="str">
        <f t="shared" si="180"/>
        <v/>
      </c>
      <c r="EA192" s="23" t="str">
        <f t="shared" si="181"/>
        <v/>
      </c>
      <c r="EB192" s="23" t="str">
        <f t="shared" si="182"/>
        <v/>
      </c>
      <c r="EC192" s="23" t="str">
        <f t="shared" si="183"/>
        <v/>
      </c>
      <c r="ED192" s="23" t="str">
        <f t="shared" si="184"/>
        <v/>
      </c>
      <c r="EE192" s="23" t="str">
        <f t="shared" si="185"/>
        <v/>
      </c>
    </row>
    <row r="193" spans="1:135" ht="11.25" customHeight="1">
      <c r="A193" s="81" t="s">
        <v>219</v>
      </c>
      <c r="B193" s="77" t="s">
        <v>81</v>
      </c>
      <c r="C193" s="77" t="s">
        <v>177</v>
      </c>
      <c r="D193" s="77" t="s">
        <v>174</v>
      </c>
      <c r="E193" s="74">
        <v>1</v>
      </c>
      <c r="F193" s="77" t="s">
        <v>207</v>
      </c>
      <c r="G193" s="106">
        <v>42264</v>
      </c>
      <c r="H193" s="106">
        <v>42266</v>
      </c>
      <c r="I193" s="70"/>
      <c r="J193" s="71"/>
      <c r="K193" s="72"/>
      <c r="L193" s="70">
        <v>1</v>
      </c>
      <c r="M193" s="73" t="s">
        <v>273</v>
      </c>
      <c r="N193" s="72" t="s">
        <v>284</v>
      </c>
      <c r="O193" s="74">
        <f t="shared" si="154"/>
        <v>2</v>
      </c>
      <c r="P193" s="74">
        <f t="shared" si="155"/>
        <v>9</v>
      </c>
      <c r="Q193" s="74">
        <f t="shared" si="156"/>
        <v>2015</v>
      </c>
      <c r="DC193" s="23" t="str">
        <f t="shared" si="157"/>
        <v/>
      </c>
      <c r="DD193" s="23" t="str">
        <f t="shared" si="158"/>
        <v/>
      </c>
      <c r="DE193" s="23" t="str">
        <f t="shared" si="159"/>
        <v/>
      </c>
      <c r="DF193" s="23" t="str">
        <f t="shared" si="160"/>
        <v/>
      </c>
      <c r="DG193" s="23" t="str">
        <f t="shared" si="161"/>
        <v/>
      </c>
      <c r="DH193" s="23" t="str">
        <f t="shared" si="162"/>
        <v/>
      </c>
      <c r="DI193" s="23" t="str">
        <f t="shared" si="163"/>
        <v/>
      </c>
      <c r="DJ193" s="23" t="str">
        <f t="shared" si="164"/>
        <v/>
      </c>
      <c r="DK193" s="23" t="str">
        <f t="shared" si="165"/>
        <v/>
      </c>
      <c r="DL193" s="23" t="str">
        <f t="shared" si="166"/>
        <v/>
      </c>
      <c r="DM193" s="23" t="str">
        <f t="shared" si="167"/>
        <v/>
      </c>
      <c r="DN193" s="23" t="str">
        <f t="shared" si="168"/>
        <v/>
      </c>
      <c r="DO193" s="23" t="str">
        <f t="shared" si="169"/>
        <v/>
      </c>
      <c r="DP193" s="23" t="str">
        <f t="shared" si="170"/>
        <v/>
      </c>
      <c r="DQ193" s="23" t="str">
        <f t="shared" si="171"/>
        <v/>
      </c>
      <c r="DR193" s="23" t="str">
        <f t="shared" si="172"/>
        <v/>
      </c>
      <c r="DS193" s="23" t="str">
        <f t="shared" si="173"/>
        <v/>
      </c>
      <c r="DT193" s="23" t="str">
        <f t="shared" si="174"/>
        <v/>
      </c>
      <c r="DU193" s="23" t="str">
        <f t="shared" si="175"/>
        <v/>
      </c>
      <c r="DV193" s="23" t="str">
        <f t="shared" si="176"/>
        <v/>
      </c>
      <c r="DW193" s="23" t="str">
        <f t="shared" si="177"/>
        <v/>
      </c>
      <c r="DX193" s="23" t="str">
        <f t="shared" si="178"/>
        <v/>
      </c>
      <c r="DY193" s="23" t="str">
        <f t="shared" si="179"/>
        <v/>
      </c>
      <c r="DZ193" s="23" t="str">
        <f t="shared" si="180"/>
        <v/>
      </c>
      <c r="EA193" s="23" t="str">
        <f t="shared" si="181"/>
        <v/>
      </c>
      <c r="EB193" s="23" t="str">
        <f t="shared" si="182"/>
        <v/>
      </c>
      <c r="EC193" s="23" t="str">
        <f t="shared" si="183"/>
        <v/>
      </c>
      <c r="ED193" s="23" t="str">
        <f t="shared" si="184"/>
        <v/>
      </c>
      <c r="EE193" s="23" t="str">
        <f t="shared" si="185"/>
        <v/>
      </c>
    </row>
    <row r="194" spans="1:135" ht="11.25" customHeight="1">
      <c r="A194" s="80" t="s">
        <v>219</v>
      </c>
      <c r="B194" s="21" t="s">
        <v>74</v>
      </c>
      <c r="C194" s="21" t="s">
        <v>51</v>
      </c>
      <c r="D194" s="21"/>
      <c r="E194" s="20">
        <v>1</v>
      </c>
      <c r="F194" s="21" t="s">
        <v>227</v>
      </c>
      <c r="G194" s="107">
        <v>42500</v>
      </c>
      <c r="H194" s="107">
        <v>42501</v>
      </c>
      <c r="I194" s="33"/>
      <c r="J194" s="27"/>
      <c r="K194" s="37"/>
      <c r="L194" s="33">
        <v>1</v>
      </c>
      <c r="M194" s="38" t="s">
        <v>274</v>
      </c>
      <c r="N194" s="92" t="s">
        <v>281</v>
      </c>
      <c r="O194" s="20">
        <f t="shared" si="154"/>
        <v>1</v>
      </c>
      <c r="P194" s="20">
        <f t="shared" si="155"/>
        <v>5</v>
      </c>
      <c r="Q194" s="20">
        <f t="shared" si="156"/>
        <v>2016</v>
      </c>
      <c r="DC194" s="23" t="str">
        <f t="shared" si="157"/>
        <v/>
      </c>
      <c r="DD194" s="23" t="str">
        <f t="shared" si="158"/>
        <v/>
      </c>
      <c r="DE194" s="23" t="str">
        <f t="shared" si="159"/>
        <v/>
      </c>
      <c r="DF194" s="23" t="str">
        <f t="shared" si="160"/>
        <v/>
      </c>
      <c r="DG194" s="23" t="str">
        <f t="shared" si="161"/>
        <v/>
      </c>
      <c r="DH194" s="23" t="str">
        <f t="shared" si="162"/>
        <v/>
      </c>
      <c r="DI194" s="23" t="str">
        <f t="shared" si="163"/>
        <v/>
      </c>
      <c r="DJ194" s="23" t="str">
        <f t="shared" si="164"/>
        <v/>
      </c>
      <c r="DK194" s="23" t="str">
        <f t="shared" si="165"/>
        <v/>
      </c>
      <c r="DL194" s="23" t="str">
        <f t="shared" si="166"/>
        <v/>
      </c>
      <c r="DM194" s="23" t="str">
        <f t="shared" si="167"/>
        <v/>
      </c>
      <c r="DN194" s="23" t="str">
        <f t="shared" si="168"/>
        <v/>
      </c>
      <c r="DO194" s="23" t="str">
        <f t="shared" si="169"/>
        <v/>
      </c>
      <c r="DP194" s="23" t="str">
        <f t="shared" si="170"/>
        <v/>
      </c>
      <c r="DQ194" s="23" t="str">
        <f t="shared" si="171"/>
        <v/>
      </c>
      <c r="DR194" s="23" t="str">
        <f t="shared" si="172"/>
        <v/>
      </c>
      <c r="DS194" s="23" t="str">
        <f t="shared" si="173"/>
        <v/>
      </c>
      <c r="DT194" s="23" t="str">
        <f t="shared" si="174"/>
        <v/>
      </c>
      <c r="DU194" s="23" t="str">
        <f t="shared" si="175"/>
        <v/>
      </c>
      <c r="DV194" s="23" t="str">
        <f t="shared" si="176"/>
        <v/>
      </c>
      <c r="DW194" s="23" t="str">
        <f t="shared" si="177"/>
        <v/>
      </c>
      <c r="DX194" s="23" t="str">
        <f t="shared" si="178"/>
        <v/>
      </c>
      <c r="DY194" s="23" t="str">
        <f t="shared" si="179"/>
        <v/>
      </c>
      <c r="DZ194" s="23" t="str">
        <f t="shared" si="180"/>
        <v/>
      </c>
      <c r="EA194" s="23" t="str">
        <f t="shared" si="181"/>
        <v/>
      </c>
      <c r="EB194" s="23" t="str">
        <f t="shared" si="182"/>
        <v/>
      </c>
      <c r="EC194" s="23" t="str">
        <f t="shared" si="183"/>
        <v/>
      </c>
      <c r="ED194" s="23" t="str">
        <f t="shared" si="184"/>
        <v/>
      </c>
      <c r="EE194" s="23" t="str">
        <f t="shared" si="185"/>
        <v/>
      </c>
    </row>
    <row r="195" spans="1:135" ht="11.25" customHeight="1">
      <c r="A195" s="81" t="s">
        <v>219</v>
      </c>
      <c r="B195" s="77" t="s">
        <v>72</v>
      </c>
      <c r="C195" s="77" t="s">
        <v>212</v>
      </c>
      <c r="D195" s="77" t="s">
        <v>50</v>
      </c>
      <c r="E195" s="74">
        <v>1</v>
      </c>
      <c r="F195" s="77" t="s">
        <v>207</v>
      </c>
      <c r="G195" s="106">
        <v>42626</v>
      </c>
      <c r="H195" s="106"/>
      <c r="I195" s="70"/>
      <c r="J195" s="71"/>
      <c r="K195" s="72"/>
      <c r="L195" s="70">
        <v>1</v>
      </c>
      <c r="M195" s="73" t="s">
        <v>274</v>
      </c>
      <c r="N195" s="72" t="s">
        <v>285</v>
      </c>
      <c r="O195" s="74">
        <f t="shared" si="154"/>
        <v>2</v>
      </c>
      <c r="P195" s="74">
        <f t="shared" si="155"/>
        <v>9</v>
      </c>
      <c r="Q195" s="74">
        <f t="shared" si="156"/>
        <v>2016</v>
      </c>
      <c r="DC195" s="23" t="str">
        <f t="shared" si="157"/>
        <v/>
      </c>
      <c r="DD195" s="23" t="str">
        <f t="shared" si="158"/>
        <v/>
      </c>
      <c r="DE195" s="23" t="str">
        <f t="shared" si="159"/>
        <v/>
      </c>
      <c r="DF195" s="23" t="str">
        <f t="shared" si="160"/>
        <v/>
      </c>
      <c r="DG195" s="23" t="str">
        <f t="shared" si="161"/>
        <v/>
      </c>
      <c r="DH195" s="23" t="str">
        <f t="shared" si="162"/>
        <v/>
      </c>
      <c r="DI195" s="23" t="str">
        <f t="shared" si="163"/>
        <v/>
      </c>
      <c r="DJ195" s="23" t="str">
        <f t="shared" si="164"/>
        <v/>
      </c>
      <c r="DK195" s="23" t="str">
        <f t="shared" si="165"/>
        <v/>
      </c>
      <c r="DL195" s="23" t="str">
        <f t="shared" si="166"/>
        <v/>
      </c>
      <c r="DM195" s="23" t="str">
        <f t="shared" si="167"/>
        <v/>
      </c>
      <c r="DN195" s="23" t="str">
        <f t="shared" si="168"/>
        <v/>
      </c>
      <c r="DO195" s="23" t="str">
        <f t="shared" si="169"/>
        <v/>
      </c>
      <c r="DP195" s="23" t="str">
        <f t="shared" si="170"/>
        <v/>
      </c>
      <c r="DQ195" s="23" t="str">
        <f t="shared" si="171"/>
        <v/>
      </c>
      <c r="DR195" s="23" t="str">
        <f t="shared" si="172"/>
        <v/>
      </c>
      <c r="DS195" s="23" t="str">
        <f t="shared" si="173"/>
        <v/>
      </c>
      <c r="DT195" s="23" t="str">
        <f t="shared" si="174"/>
        <v/>
      </c>
      <c r="DU195" s="23" t="str">
        <f t="shared" si="175"/>
        <v/>
      </c>
      <c r="DV195" s="23" t="str">
        <f t="shared" si="176"/>
        <v/>
      </c>
      <c r="DW195" s="23" t="str">
        <f t="shared" si="177"/>
        <v/>
      </c>
      <c r="DX195" s="23" t="str">
        <f t="shared" si="178"/>
        <v/>
      </c>
      <c r="DY195" s="23" t="str">
        <f t="shared" si="179"/>
        <v/>
      </c>
      <c r="DZ195" s="23" t="str">
        <f t="shared" si="180"/>
        <v/>
      </c>
      <c r="EA195" s="23" t="str">
        <f t="shared" si="181"/>
        <v/>
      </c>
      <c r="EB195" s="23" t="str">
        <f t="shared" si="182"/>
        <v/>
      </c>
      <c r="EC195" s="23" t="str">
        <f t="shared" si="183"/>
        <v/>
      </c>
      <c r="ED195" s="23" t="str">
        <f t="shared" si="184"/>
        <v/>
      </c>
      <c r="EE195" s="23" t="str">
        <f t="shared" si="185"/>
        <v/>
      </c>
    </row>
    <row r="196" spans="1:135" ht="11.25" customHeight="1">
      <c r="A196" s="80" t="s">
        <v>219</v>
      </c>
      <c r="B196" s="21" t="s">
        <v>79</v>
      </c>
      <c r="C196" s="21" t="s">
        <v>233</v>
      </c>
      <c r="D196" s="21" t="s">
        <v>232</v>
      </c>
      <c r="E196" s="20">
        <v>1</v>
      </c>
      <c r="F196" s="21" t="s">
        <v>207</v>
      </c>
      <c r="G196" s="107">
        <v>42639</v>
      </c>
      <c r="H196" s="107"/>
      <c r="I196" s="33"/>
      <c r="J196" s="27"/>
      <c r="K196" s="37"/>
      <c r="L196" s="33">
        <v>1</v>
      </c>
      <c r="M196" s="38" t="s">
        <v>274</v>
      </c>
      <c r="N196" s="92" t="s">
        <v>281</v>
      </c>
      <c r="O196" s="20">
        <f t="shared" si="154"/>
        <v>3</v>
      </c>
      <c r="P196" s="20">
        <f t="shared" si="155"/>
        <v>9</v>
      </c>
      <c r="Q196" s="20">
        <f t="shared" si="156"/>
        <v>2016</v>
      </c>
      <c r="DC196" s="23" t="str">
        <f t="shared" si="157"/>
        <v/>
      </c>
      <c r="DD196" s="23" t="str">
        <f t="shared" si="158"/>
        <v/>
      </c>
      <c r="DE196" s="23" t="str">
        <f t="shared" si="159"/>
        <v/>
      </c>
      <c r="DF196" s="23" t="str">
        <f t="shared" si="160"/>
        <v/>
      </c>
      <c r="DG196" s="23" t="str">
        <f t="shared" si="161"/>
        <v/>
      </c>
      <c r="DH196" s="23" t="str">
        <f t="shared" si="162"/>
        <v/>
      </c>
      <c r="DI196" s="23" t="str">
        <f t="shared" si="163"/>
        <v/>
      </c>
      <c r="DJ196" s="23" t="str">
        <f t="shared" si="164"/>
        <v/>
      </c>
      <c r="DK196" s="23" t="str">
        <f t="shared" si="165"/>
        <v/>
      </c>
      <c r="DL196" s="23" t="str">
        <f t="shared" si="166"/>
        <v/>
      </c>
      <c r="DM196" s="23" t="str">
        <f t="shared" si="167"/>
        <v/>
      </c>
      <c r="DN196" s="23" t="str">
        <f t="shared" si="168"/>
        <v/>
      </c>
      <c r="DO196" s="23" t="str">
        <f t="shared" si="169"/>
        <v/>
      </c>
      <c r="DP196" s="23" t="str">
        <f t="shared" si="170"/>
        <v/>
      </c>
      <c r="DQ196" s="23" t="str">
        <f t="shared" si="171"/>
        <v/>
      </c>
      <c r="DR196" s="23" t="str">
        <f t="shared" si="172"/>
        <v/>
      </c>
      <c r="DS196" s="23" t="str">
        <f t="shared" si="173"/>
        <v/>
      </c>
      <c r="DT196" s="23" t="str">
        <f t="shared" si="174"/>
        <v/>
      </c>
      <c r="DU196" s="23" t="str">
        <f t="shared" si="175"/>
        <v/>
      </c>
      <c r="DV196" s="23" t="str">
        <f t="shared" si="176"/>
        <v/>
      </c>
      <c r="DW196" s="23" t="str">
        <f t="shared" si="177"/>
        <v/>
      </c>
      <c r="DX196" s="23" t="str">
        <f t="shared" si="178"/>
        <v/>
      </c>
      <c r="DY196" s="23" t="str">
        <f t="shared" si="179"/>
        <v/>
      </c>
      <c r="DZ196" s="23" t="str">
        <f t="shared" si="180"/>
        <v/>
      </c>
      <c r="EA196" s="23" t="str">
        <f t="shared" si="181"/>
        <v/>
      </c>
      <c r="EB196" s="23" t="str">
        <f t="shared" si="182"/>
        <v/>
      </c>
      <c r="EC196" s="23" t="str">
        <f t="shared" si="183"/>
        <v/>
      </c>
      <c r="ED196" s="23" t="str">
        <f t="shared" si="184"/>
        <v/>
      </c>
      <c r="EE196" s="23" t="str">
        <f t="shared" si="185"/>
        <v/>
      </c>
    </row>
    <row r="197" spans="1:135" ht="11.25" customHeight="1">
      <c r="A197" s="81" t="s">
        <v>219</v>
      </c>
      <c r="B197" s="77" t="s">
        <v>72</v>
      </c>
      <c r="C197" s="77" t="s">
        <v>172</v>
      </c>
      <c r="D197" s="77" t="s">
        <v>50</v>
      </c>
      <c r="E197" s="74">
        <v>1</v>
      </c>
      <c r="F197" s="77" t="s">
        <v>207</v>
      </c>
      <c r="G197" s="106">
        <v>42995</v>
      </c>
      <c r="H197" s="106"/>
      <c r="I197" s="70"/>
      <c r="J197" s="71"/>
      <c r="K197" s="72"/>
      <c r="L197" s="70">
        <v>1</v>
      </c>
      <c r="M197" s="73" t="s">
        <v>275</v>
      </c>
      <c r="N197" s="72" t="s">
        <v>284</v>
      </c>
      <c r="O197" s="74">
        <f t="shared" si="154"/>
        <v>2</v>
      </c>
      <c r="P197" s="74">
        <f t="shared" si="155"/>
        <v>9</v>
      </c>
      <c r="Q197" s="74">
        <f t="shared" si="156"/>
        <v>2017</v>
      </c>
      <c r="DC197" s="23" t="str">
        <f t="shared" si="157"/>
        <v/>
      </c>
      <c r="DD197" s="23" t="str">
        <f t="shared" si="158"/>
        <v/>
      </c>
      <c r="DE197" s="23" t="str">
        <f t="shared" si="159"/>
        <v/>
      </c>
      <c r="DF197" s="23" t="str">
        <f t="shared" si="160"/>
        <v/>
      </c>
      <c r="DG197" s="23" t="str">
        <f t="shared" si="161"/>
        <v/>
      </c>
      <c r="DH197" s="23" t="str">
        <f t="shared" si="162"/>
        <v/>
      </c>
      <c r="DI197" s="23" t="str">
        <f t="shared" si="163"/>
        <v/>
      </c>
      <c r="DJ197" s="23" t="str">
        <f t="shared" si="164"/>
        <v/>
      </c>
      <c r="DK197" s="23" t="str">
        <f t="shared" si="165"/>
        <v/>
      </c>
      <c r="DL197" s="23" t="str">
        <f t="shared" si="166"/>
        <v/>
      </c>
      <c r="DM197" s="23" t="str">
        <f t="shared" si="167"/>
        <v/>
      </c>
      <c r="DN197" s="23" t="str">
        <f t="shared" si="168"/>
        <v/>
      </c>
      <c r="DO197" s="23" t="str">
        <f t="shared" si="169"/>
        <v/>
      </c>
      <c r="DP197" s="23" t="str">
        <f t="shared" si="170"/>
        <v/>
      </c>
      <c r="DQ197" s="23" t="str">
        <f t="shared" si="171"/>
        <v/>
      </c>
      <c r="DR197" s="23" t="str">
        <f t="shared" si="172"/>
        <v/>
      </c>
      <c r="DS197" s="23" t="str">
        <f t="shared" si="173"/>
        <v/>
      </c>
      <c r="DT197" s="23" t="str">
        <f t="shared" si="174"/>
        <v/>
      </c>
      <c r="DU197" s="23" t="str">
        <f t="shared" si="175"/>
        <v/>
      </c>
      <c r="DV197" s="23" t="str">
        <f t="shared" si="176"/>
        <v/>
      </c>
      <c r="DW197" s="23" t="str">
        <f t="shared" si="177"/>
        <v/>
      </c>
      <c r="DX197" s="23" t="str">
        <f t="shared" si="178"/>
        <v/>
      </c>
      <c r="DY197" s="23" t="str">
        <f t="shared" si="179"/>
        <v/>
      </c>
      <c r="DZ197" s="23" t="str">
        <f t="shared" si="180"/>
        <v/>
      </c>
      <c r="EA197" s="23" t="str">
        <f t="shared" si="181"/>
        <v/>
      </c>
      <c r="EB197" s="23" t="str">
        <f t="shared" si="182"/>
        <v/>
      </c>
      <c r="EC197" s="23" t="str">
        <f t="shared" si="183"/>
        <v/>
      </c>
      <c r="ED197" s="23" t="str">
        <f t="shared" si="184"/>
        <v/>
      </c>
      <c r="EE197" s="23" t="str">
        <f t="shared" si="185"/>
        <v/>
      </c>
    </row>
    <row r="198" spans="1:135" ht="11.25" customHeight="1">
      <c r="A198" s="21" t="s">
        <v>219</v>
      </c>
      <c r="B198" s="21" t="s">
        <v>81</v>
      </c>
      <c r="C198" s="21" t="s">
        <v>215</v>
      </c>
      <c r="D198" s="21" t="s">
        <v>156</v>
      </c>
      <c r="E198" s="20">
        <v>1</v>
      </c>
      <c r="F198" s="21" t="s">
        <v>207</v>
      </c>
      <c r="G198" s="107">
        <v>43343</v>
      </c>
      <c r="H198" s="107"/>
      <c r="I198" s="33"/>
      <c r="J198" s="27"/>
      <c r="K198" s="37"/>
      <c r="L198" s="33">
        <v>1</v>
      </c>
      <c r="M198" s="38" t="s">
        <v>276</v>
      </c>
      <c r="N198" s="90" t="s">
        <v>282</v>
      </c>
      <c r="O198" s="20">
        <f t="shared" si="154"/>
        <v>3</v>
      </c>
      <c r="P198" s="20">
        <f t="shared" si="155"/>
        <v>8</v>
      </c>
      <c r="Q198" s="20">
        <f t="shared" si="156"/>
        <v>2018</v>
      </c>
      <c r="DC198" s="23" t="str">
        <f t="shared" si="157"/>
        <v/>
      </c>
      <c r="DD198" s="23" t="str">
        <f t="shared" si="158"/>
        <v/>
      </c>
      <c r="DE198" s="23" t="str">
        <f t="shared" si="159"/>
        <v/>
      </c>
      <c r="DF198" s="23" t="str">
        <f t="shared" si="160"/>
        <v/>
      </c>
      <c r="DG198" s="23" t="str">
        <f t="shared" si="161"/>
        <v/>
      </c>
      <c r="DH198" s="23" t="str">
        <f t="shared" si="162"/>
        <v/>
      </c>
      <c r="DI198" s="23" t="str">
        <f t="shared" si="163"/>
        <v/>
      </c>
      <c r="DJ198" s="23" t="str">
        <f t="shared" si="164"/>
        <v/>
      </c>
      <c r="DK198" s="23" t="str">
        <f t="shared" si="165"/>
        <v/>
      </c>
      <c r="DL198" s="23" t="str">
        <f t="shared" si="166"/>
        <v/>
      </c>
      <c r="DM198" s="23" t="str">
        <f t="shared" si="167"/>
        <v/>
      </c>
      <c r="DN198" s="23" t="str">
        <f t="shared" si="168"/>
        <v/>
      </c>
      <c r="DO198" s="23" t="str">
        <f t="shared" si="169"/>
        <v/>
      </c>
      <c r="DP198" s="23" t="str">
        <f t="shared" si="170"/>
        <v/>
      </c>
      <c r="DQ198" s="23" t="str">
        <f t="shared" si="171"/>
        <v/>
      </c>
      <c r="DR198" s="23" t="str">
        <f t="shared" si="172"/>
        <v/>
      </c>
      <c r="DS198" s="23" t="str">
        <f t="shared" si="173"/>
        <v/>
      </c>
      <c r="DT198" s="23" t="str">
        <f t="shared" si="174"/>
        <v/>
      </c>
      <c r="DU198" s="23" t="str">
        <f t="shared" si="175"/>
        <v/>
      </c>
      <c r="DV198" s="23" t="str">
        <f t="shared" si="176"/>
        <v/>
      </c>
      <c r="DW198" s="23" t="str">
        <f t="shared" si="177"/>
        <v/>
      </c>
      <c r="DX198" s="23" t="str">
        <f t="shared" si="178"/>
        <v/>
      </c>
      <c r="DY198" s="23" t="str">
        <f t="shared" si="179"/>
        <v/>
      </c>
      <c r="DZ198" s="23" t="str">
        <f t="shared" si="180"/>
        <v/>
      </c>
      <c r="EA198" s="23" t="str">
        <f t="shared" si="181"/>
        <v/>
      </c>
      <c r="EB198" s="23" t="str">
        <f t="shared" si="182"/>
        <v/>
      </c>
      <c r="EC198" s="23" t="str">
        <f t="shared" si="183"/>
        <v/>
      </c>
      <c r="ED198" s="23" t="str">
        <f t="shared" si="184"/>
        <v/>
      </c>
      <c r="EE198" s="23" t="str">
        <f t="shared" si="185"/>
        <v/>
      </c>
    </row>
    <row r="199" spans="1:135" ht="11.25" customHeight="1">
      <c r="A199" s="77" t="s">
        <v>219</v>
      </c>
      <c r="B199" s="77" t="s">
        <v>81</v>
      </c>
      <c r="C199" s="77" t="s">
        <v>177</v>
      </c>
      <c r="D199" s="77" t="s">
        <v>174</v>
      </c>
      <c r="E199" s="74">
        <v>1</v>
      </c>
      <c r="F199" s="77" t="s">
        <v>207</v>
      </c>
      <c r="G199" s="106">
        <v>43364</v>
      </c>
      <c r="H199" s="106">
        <v>43365</v>
      </c>
      <c r="I199" s="70"/>
      <c r="J199" s="71"/>
      <c r="K199" s="72"/>
      <c r="L199" s="70">
        <v>1</v>
      </c>
      <c r="M199" s="73" t="s">
        <v>276</v>
      </c>
      <c r="N199" s="72" t="s">
        <v>283</v>
      </c>
      <c r="O199" s="74">
        <f t="shared" si="154"/>
        <v>3</v>
      </c>
      <c r="P199" s="74">
        <f t="shared" si="155"/>
        <v>9</v>
      </c>
      <c r="Q199" s="74">
        <f t="shared" si="156"/>
        <v>2018</v>
      </c>
      <c r="DC199" s="23" t="str">
        <f t="shared" si="157"/>
        <v/>
      </c>
      <c r="DD199" s="23" t="str">
        <f t="shared" si="158"/>
        <v/>
      </c>
      <c r="DE199" s="23" t="str">
        <f t="shared" si="159"/>
        <v/>
      </c>
      <c r="DF199" s="23" t="str">
        <f t="shared" si="160"/>
        <v/>
      </c>
      <c r="DG199" s="23" t="str">
        <f t="shared" si="161"/>
        <v/>
      </c>
      <c r="DH199" s="23" t="str">
        <f t="shared" si="162"/>
        <v/>
      </c>
      <c r="DI199" s="23" t="str">
        <f t="shared" si="163"/>
        <v/>
      </c>
      <c r="DJ199" s="23" t="str">
        <f t="shared" si="164"/>
        <v/>
      </c>
      <c r="DK199" s="23" t="str">
        <f t="shared" si="165"/>
        <v/>
      </c>
      <c r="DL199" s="23" t="str">
        <f t="shared" si="166"/>
        <v/>
      </c>
      <c r="DM199" s="23" t="str">
        <f t="shared" si="167"/>
        <v/>
      </c>
      <c r="DN199" s="23" t="str">
        <f t="shared" si="168"/>
        <v/>
      </c>
      <c r="DO199" s="23" t="str">
        <f t="shared" si="169"/>
        <v/>
      </c>
      <c r="DP199" s="23" t="str">
        <f t="shared" si="170"/>
        <v/>
      </c>
      <c r="DQ199" s="23" t="str">
        <f t="shared" si="171"/>
        <v/>
      </c>
      <c r="DR199" s="23" t="str">
        <f t="shared" si="172"/>
        <v/>
      </c>
      <c r="DS199" s="23" t="str">
        <f t="shared" si="173"/>
        <v/>
      </c>
      <c r="DT199" s="23" t="str">
        <f t="shared" si="174"/>
        <v/>
      </c>
      <c r="DU199" s="23" t="str">
        <f t="shared" si="175"/>
        <v/>
      </c>
      <c r="DV199" s="23" t="str">
        <f t="shared" si="176"/>
        <v/>
      </c>
      <c r="DW199" s="23" t="str">
        <f t="shared" si="177"/>
        <v/>
      </c>
      <c r="DX199" s="23" t="str">
        <f t="shared" si="178"/>
        <v/>
      </c>
      <c r="DY199" s="23" t="str">
        <f t="shared" si="179"/>
        <v/>
      </c>
      <c r="DZ199" s="23" t="str">
        <f t="shared" si="180"/>
        <v/>
      </c>
      <c r="EA199" s="23" t="str">
        <f t="shared" si="181"/>
        <v/>
      </c>
      <c r="EB199" s="23" t="str">
        <f t="shared" si="182"/>
        <v/>
      </c>
      <c r="EC199" s="23" t="str">
        <f t="shared" si="183"/>
        <v/>
      </c>
      <c r="ED199" s="23" t="str">
        <f t="shared" si="184"/>
        <v/>
      </c>
      <c r="EE199" s="23" t="str">
        <f t="shared" si="185"/>
        <v/>
      </c>
    </row>
    <row r="200" spans="1:135" ht="11.25" customHeight="1">
      <c r="A200" s="21" t="s">
        <v>219</v>
      </c>
      <c r="B200" s="21" t="s">
        <v>81</v>
      </c>
      <c r="C200" s="21" t="s">
        <v>216</v>
      </c>
      <c r="D200" s="21" t="s">
        <v>174</v>
      </c>
      <c r="E200" s="20">
        <v>1</v>
      </c>
      <c r="F200" s="21" t="s">
        <v>207</v>
      </c>
      <c r="G200" s="107">
        <v>43373</v>
      </c>
      <c r="H200" s="107">
        <v>43377</v>
      </c>
      <c r="I200" s="93"/>
      <c r="J200" s="94" t="s">
        <v>288</v>
      </c>
      <c r="K200" s="37"/>
      <c r="L200" s="33">
        <v>0</v>
      </c>
      <c r="M200" s="38" t="s">
        <v>276</v>
      </c>
      <c r="N200" s="90" t="s">
        <v>282</v>
      </c>
      <c r="O200" s="20">
        <f t="shared" si="154"/>
        <v>3</v>
      </c>
      <c r="P200" s="20">
        <f t="shared" si="155"/>
        <v>9</v>
      </c>
      <c r="Q200" s="20">
        <f t="shared" si="156"/>
        <v>2018</v>
      </c>
      <c r="DC200" s="23" t="str">
        <f t="shared" si="157"/>
        <v/>
      </c>
      <c r="DD200" s="23" t="str">
        <f t="shared" si="158"/>
        <v/>
      </c>
      <c r="DE200" s="23" t="str">
        <f t="shared" si="159"/>
        <v/>
      </c>
      <c r="DF200" s="23" t="str">
        <f t="shared" si="160"/>
        <v/>
      </c>
      <c r="DG200" s="23" t="str">
        <f t="shared" si="161"/>
        <v/>
      </c>
      <c r="DH200" s="23" t="str">
        <f t="shared" si="162"/>
        <v/>
      </c>
      <c r="DI200" s="23" t="str">
        <f t="shared" si="163"/>
        <v/>
      </c>
      <c r="DJ200" s="23" t="str">
        <f t="shared" si="164"/>
        <v/>
      </c>
      <c r="DK200" s="23" t="str">
        <f t="shared" si="165"/>
        <v/>
      </c>
      <c r="DL200" s="23" t="str">
        <f t="shared" si="166"/>
        <v/>
      </c>
      <c r="DM200" s="23" t="str">
        <f t="shared" si="167"/>
        <v/>
      </c>
      <c r="DN200" s="23" t="str">
        <f t="shared" si="168"/>
        <v/>
      </c>
      <c r="DO200" s="23" t="str">
        <f t="shared" si="169"/>
        <v/>
      </c>
      <c r="DP200" s="23" t="str">
        <f t="shared" si="170"/>
        <v/>
      </c>
      <c r="DQ200" s="23" t="str">
        <f t="shared" si="171"/>
        <v/>
      </c>
      <c r="DR200" s="23" t="str">
        <f t="shared" si="172"/>
        <v/>
      </c>
      <c r="DS200" s="23" t="str">
        <f t="shared" si="173"/>
        <v/>
      </c>
      <c r="DT200" s="23" t="str">
        <f t="shared" si="174"/>
        <v/>
      </c>
      <c r="DU200" s="23" t="str">
        <f t="shared" si="175"/>
        <v/>
      </c>
      <c r="DV200" s="23" t="str">
        <f t="shared" si="176"/>
        <v/>
      </c>
      <c r="DW200" s="23" t="str">
        <f t="shared" si="177"/>
        <v/>
      </c>
      <c r="DX200" s="23" t="str">
        <f t="shared" si="178"/>
        <v/>
      </c>
      <c r="DY200" s="23" t="str">
        <f t="shared" si="179"/>
        <v/>
      </c>
      <c r="DZ200" s="23" t="str">
        <f t="shared" si="180"/>
        <v/>
      </c>
      <c r="EA200" s="23" t="str">
        <f t="shared" si="181"/>
        <v/>
      </c>
      <c r="EB200" s="23" t="str">
        <f t="shared" si="182"/>
        <v/>
      </c>
      <c r="EC200" s="23" t="str">
        <f t="shared" si="183"/>
        <v/>
      </c>
      <c r="ED200" s="23" t="str">
        <f t="shared" si="184"/>
        <v/>
      </c>
      <c r="EE200" s="23" t="str">
        <f t="shared" si="185"/>
        <v/>
      </c>
    </row>
    <row r="201" spans="1:135" ht="11.25" customHeight="1">
      <c r="A201" s="77" t="s">
        <v>219</v>
      </c>
      <c r="B201" s="77" t="s">
        <v>79</v>
      </c>
      <c r="C201" s="77" t="s">
        <v>324</v>
      </c>
      <c r="D201" s="77" t="s">
        <v>149</v>
      </c>
      <c r="E201" s="74">
        <v>1</v>
      </c>
      <c r="F201" s="77" t="s">
        <v>207</v>
      </c>
      <c r="G201" s="106">
        <v>43373</v>
      </c>
      <c r="H201" s="106"/>
      <c r="I201" s="70"/>
      <c r="J201" s="71"/>
      <c r="K201" s="72"/>
      <c r="L201" s="70">
        <v>1</v>
      </c>
      <c r="M201" s="73" t="s">
        <v>276</v>
      </c>
      <c r="N201" s="72" t="s">
        <v>283</v>
      </c>
      <c r="O201" s="74">
        <f t="shared" si="154"/>
        <v>3</v>
      </c>
      <c r="P201" s="74">
        <f t="shared" si="155"/>
        <v>9</v>
      </c>
      <c r="Q201" s="74">
        <f t="shared" si="156"/>
        <v>2018</v>
      </c>
      <c r="DC201" s="23" t="str">
        <f t="shared" si="157"/>
        <v/>
      </c>
      <c r="DD201" s="23" t="str">
        <f t="shared" si="158"/>
        <v/>
      </c>
      <c r="DE201" s="23" t="str">
        <f t="shared" si="159"/>
        <v/>
      </c>
      <c r="DF201" s="23" t="str">
        <f t="shared" si="160"/>
        <v/>
      </c>
      <c r="DG201" s="23" t="str">
        <f t="shared" si="161"/>
        <v/>
      </c>
      <c r="DH201" s="23" t="str">
        <f t="shared" si="162"/>
        <v/>
      </c>
      <c r="DI201" s="23" t="str">
        <f t="shared" si="163"/>
        <v/>
      </c>
      <c r="DJ201" s="23" t="str">
        <f t="shared" si="164"/>
        <v/>
      </c>
      <c r="DK201" s="23" t="str">
        <f t="shared" si="165"/>
        <v/>
      </c>
      <c r="DL201" s="23" t="str">
        <f t="shared" si="166"/>
        <v/>
      </c>
      <c r="DM201" s="23" t="str">
        <f t="shared" si="167"/>
        <v/>
      </c>
      <c r="DN201" s="23" t="str">
        <f t="shared" si="168"/>
        <v/>
      </c>
      <c r="DO201" s="23" t="str">
        <f t="shared" si="169"/>
        <v/>
      </c>
      <c r="DP201" s="23" t="str">
        <f t="shared" si="170"/>
        <v/>
      </c>
      <c r="DQ201" s="23" t="str">
        <f t="shared" si="171"/>
        <v/>
      </c>
      <c r="DR201" s="23" t="str">
        <f t="shared" si="172"/>
        <v/>
      </c>
      <c r="DS201" s="23" t="str">
        <f t="shared" si="173"/>
        <v/>
      </c>
      <c r="DT201" s="23" t="str">
        <f t="shared" si="174"/>
        <v/>
      </c>
      <c r="DU201" s="23" t="str">
        <f t="shared" si="175"/>
        <v/>
      </c>
      <c r="DV201" s="23" t="str">
        <f t="shared" si="176"/>
        <v/>
      </c>
      <c r="DW201" s="23" t="str">
        <f t="shared" si="177"/>
        <v/>
      </c>
      <c r="DX201" s="23" t="str">
        <f t="shared" si="178"/>
        <v/>
      </c>
      <c r="DY201" s="23" t="str">
        <f t="shared" si="179"/>
        <v/>
      </c>
      <c r="DZ201" s="23" t="str">
        <f t="shared" si="180"/>
        <v/>
      </c>
      <c r="EA201" s="23" t="str">
        <f t="shared" si="181"/>
        <v/>
      </c>
      <c r="EB201" s="23" t="str">
        <f t="shared" si="182"/>
        <v/>
      </c>
      <c r="EC201" s="23" t="str">
        <f t="shared" si="183"/>
        <v/>
      </c>
      <c r="ED201" s="23" t="str">
        <f t="shared" si="184"/>
        <v/>
      </c>
      <c r="EE201" s="23" t="str">
        <f t="shared" si="185"/>
        <v/>
      </c>
    </row>
    <row r="202" spans="1:135" ht="11.25" customHeight="1">
      <c r="A202" s="21" t="s">
        <v>219</v>
      </c>
      <c r="B202" s="21" t="s">
        <v>81</v>
      </c>
      <c r="C202" s="21" t="s">
        <v>217</v>
      </c>
      <c r="D202" s="21" t="s">
        <v>218</v>
      </c>
      <c r="E202" s="20">
        <v>1</v>
      </c>
      <c r="F202" s="21" t="s">
        <v>207</v>
      </c>
      <c r="G202" s="107">
        <v>43375</v>
      </c>
      <c r="H202" s="107">
        <v>43386</v>
      </c>
      <c r="I202" s="33"/>
      <c r="J202" s="27"/>
      <c r="K202" s="37"/>
      <c r="L202" s="33">
        <v>1</v>
      </c>
      <c r="M202" s="38" t="s">
        <v>276</v>
      </c>
      <c r="N202" s="92" t="s">
        <v>282</v>
      </c>
      <c r="O202" s="20">
        <f t="shared" si="154"/>
        <v>1</v>
      </c>
      <c r="P202" s="20">
        <f t="shared" si="155"/>
        <v>10</v>
      </c>
      <c r="Q202" s="20">
        <f t="shared" ref="Q202:Q203" si="186">YEAR(G202)</f>
        <v>2018</v>
      </c>
      <c r="DC202" s="23" t="str">
        <f>IF(Q202=1977,IF($E202=0,"",$E202),"")</f>
        <v/>
      </c>
      <c r="DD202" s="23" t="str">
        <f>IF(Q202=1978,IF($E202=0,"",$E202),"")</f>
        <v/>
      </c>
      <c r="DE202" s="23" t="str">
        <f>IF(Q202=1979,IF($E202=0,"",$E202),"")</f>
        <v/>
      </c>
      <c r="DF202" s="23" t="str">
        <f>IF(Q202=1980,IF($E202=0,"",$E202),"")</f>
        <v/>
      </c>
      <c r="DG202" s="23" t="str">
        <f>IF(Q202=1981,IF($E202=0,"",$E202),"")</f>
        <v/>
      </c>
      <c r="DH202" s="23" t="str">
        <f>IF(Q202=1982,IF($E202=0,"",$E202),"")</f>
        <v/>
      </c>
      <c r="DI202" s="23" t="str">
        <f>IF(Q202=1983,IF($E202=0,"",$E202),"")</f>
        <v/>
      </c>
      <c r="DJ202" s="23" t="str">
        <f>IF(Q202=1984,IF($E202=0,"",$E202),"")</f>
        <v/>
      </c>
      <c r="DK202" s="23" t="str">
        <f>IF(Q202=1985,IF($E202=0,"",$E202),"")</f>
        <v/>
      </c>
      <c r="DL202" s="23" t="str">
        <f>IF(Q202=1986,IF($E202=0,"",$E202),"")</f>
        <v/>
      </c>
      <c r="DM202" s="23" t="str">
        <f>IF(Q202=1987,IF($E202=0,"",$E202),"")</f>
        <v/>
      </c>
      <c r="DN202" s="23" t="str">
        <f>IF(Q202=1988,IF($E202=0,"",$E202),"")</f>
        <v/>
      </c>
      <c r="DO202" s="23" t="str">
        <f>IF(Q202=1989,IF($E202=0,"",$E202),"")</f>
        <v/>
      </c>
      <c r="DP202" s="23" t="str">
        <f>IF(Q202=1990,IF($E202=0,"",$E202),"")</f>
        <v/>
      </c>
      <c r="DQ202" s="23" t="str">
        <f>IF(Q202=1991,IF($E202=0,"",$E202),"")</f>
        <v/>
      </c>
      <c r="DR202" s="23" t="str">
        <f>IF(Q202=1992,IF($E202=0,"",$E202),"")</f>
        <v/>
      </c>
      <c r="DS202" s="23" t="str">
        <f>IF(Q202=1993,IF($E202=0,"",$E202),"")</f>
        <v/>
      </c>
      <c r="DT202" s="23" t="str">
        <f>IF(Q202=1994,IF($E202=0,"",$E202),"")</f>
        <v/>
      </c>
      <c r="DU202" s="23" t="str">
        <f>IF(Q202=1995,IF($E202=0,"",$E202),"")</f>
        <v/>
      </c>
      <c r="DV202" s="23" t="str">
        <f>IF(Q202=1996,IF($E202=0,"",$E202),"")</f>
        <v/>
      </c>
      <c r="DW202" s="23" t="str">
        <f>IF(Q202=1997,IF($E202=0,"",$E202),"")</f>
        <v/>
      </c>
      <c r="DX202" s="23" t="str">
        <f>IF(Q202=1998,IF($E202=0,"",$E202),"")</f>
        <v/>
      </c>
      <c r="DY202" s="23" t="str">
        <f>IF(Q202=1999,IF($E202=0,"",$E202),"")</f>
        <v/>
      </c>
      <c r="DZ202" s="23" t="str">
        <f>IF(Q202=2000,IF($E202=0,"",$E202),"")</f>
        <v/>
      </c>
      <c r="EA202" s="23" t="str">
        <f>IF(Q202=2001,IF($E202=0,"",$E202),"")</f>
        <v/>
      </c>
      <c r="EB202" s="23" t="str">
        <f>IF(Q202=2002,IF($E202=0,"",$E202),"")</f>
        <v/>
      </c>
      <c r="EC202" s="23" t="str">
        <f>IF(Q202=2003,IF($E202=0,"",$E202),"")</f>
        <v/>
      </c>
      <c r="ED202" s="23" t="str">
        <f>IF(Q202=2004,IF($E202=0,"",$E202),"")</f>
        <v/>
      </c>
      <c r="EE202" s="23" t="str">
        <f>IF(Q202=2005,IF($E202=0,"",$E202),"")</f>
        <v/>
      </c>
    </row>
    <row r="203" spans="1:135" ht="11.25" customHeight="1">
      <c r="A203" s="77" t="s">
        <v>219</v>
      </c>
      <c r="B203" s="77" t="s">
        <v>72</v>
      </c>
      <c r="C203" s="127" t="s">
        <v>298</v>
      </c>
      <c r="D203" s="127" t="s">
        <v>50</v>
      </c>
      <c r="E203" s="74">
        <v>1</v>
      </c>
      <c r="F203" s="77" t="s">
        <v>228</v>
      </c>
      <c r="G203" s="106">
        <v>43599</v>
      </c>
      <c r="H203" s="106"/>
      <c r="I203" s="70"/>
      <c r="J203" s="71"/>
      <c r="K203" s="72"/>
      <c r="L203" s="70">
        <v>1</v>
      </c>
      <c r="M203" s="73" t="s">
        <v>299</v>
      </c>
      <c r="N203" s="72" t="s">
        <v>290</v>
      </c>
      <c r="O203" s="74">
        <f t="shared" ref="O203" si="187">IF(DAY(G203)&lt;=10,1,IF(DAY(G203)&gt;20,3,2))</f>
        <v>2</v>
      </c>
      <c r="P203" s="74">
        <f t="shared" ref="P203" si="188">MONTH(G203)</f>
        <v>5</v>
      </c>
      <c r="Q203" s="74">
        <f t="shared" si="186"/>
        <v>2019</v>
      </c>
      <c r="DC203" s="23" t="str">
        <f t="shared" ref="DC203" si="189">IF(Q203=1977,IF($E203=0,"",$E203),"")</f>
        <v/>
      </c>
      <c r="DD203" s="23" t="str">
        <f t="shared" ref="DD203" si="190">IF(Q203=1978,IF($E203=0,"",$E203),"")</f>
        <v/>
      </c>
      <c r="DE203" s="23" t="str">
        <f t="shared" ref="DE203" si="191">IF(Q203=1979,IF($E203=0,"",$E203),"")</f>
        <v/>
      </c>
      <c r="DF203" s="23" t="str">
        <f t="shared" ref="DF203" si="192">IF(Q203=1980,IF($E203=0,"",$E203),"")</f>
        <v/>
      </c>
      <c r="DG203" s="23" t="str">
        <f t="shared" ref="DG203" si="193">IF(Q203=1981,IF($E203=0,"",$E203),"")</f>
        <v/>
      </c>
      <c r="DH203" s="23" t="str">
        <f t="shared" ref="DH203" si="194">IF(Q203=1982,IF($E203=0,"",$E203),"")</f>
        <v/>
      </c>
      <c r="DI203" s="23" t="str">
        <f t="shared" ref="DI203" si="195">IF(Q203=1983,IF($E203=0,"",$E203),"")</f>
        <v/>
      </c>
      <c r="DJ203" s="23" t="str">
        <f t="shared" ref="DJ203" si="196">IF(Q203=1984,IF($E203=0,"",$E203),"")</f>
        <v/>
      </c>
      <c r="DK203" s="23" t="str">
        <f t="shared" ref="DK203" si="197">IF(Q203=1985,IF($E203=0,"",$E203),"")</f>
        <v/>
      </c>
      <c r="DL203" s="23" t="str">
        <f t="shared" ref="DL203" si="198">IF(Q203=1986,IF($E203=0,"",$E203),"")</f>
        <v/>
      </c>
      <c r="DM203" s="23" t="str">
        <f t="shared" ref="DM203" si="199">IF(Q203=1987,IF($E203=0,"",$E203),"")</f>
        <v/>
      </c>
      <c r="DN203" s="23" t="str">
        <f t="shared" ref="DN203" si="200">IF(Q203=1988,IF($E203=0,"",$E203),"")</f>
        <v/>
      </c>
      <c r="DO203" s="23" t="str">
        <f t="shared" ref="DO203" si="201">IF(Q203=1989,IF($E203=0,"",$E203),"")</f>
        <v/>
      </c>
      <c r="DP203" s="23" t="str">
        <f t="shared" ref="DP203" si="202">IF(Q203=1990,IF($E203=0,"",$E203),"")</f>
        <v/>
      </c>
      <c r="DQ203" s="23" t="str">
        <f t="shared" ref="DQ203" si="203">IF(Q203=1991,IF($E203=0,"",$E203),"")</f>
        <v/>
      </c>
      <c r="DR203" s="23" t="str">
        <f t="shared" ref="DR203" si="204">IF(Q203=1992,IF($E203=0,"",$E203),"")</f>
        <v/>
      </c>
      <c r="DS203" s="23" t="str">
        <f t="shared" ref="DS203" si="205">IF(Q203=1993,IF($E203=0,"",$E203),"")</f>
        <v/>
      </c>
      <c r="DT203" s="23" t="str">
        <f t="shared" ref="DT203" si="206">IF(Q203=1994,IF($E203=0,"",$E203),"")</f>
        <v/>
      </c>
      <c r="DU203" s="23" t="str">
        <f t="shared" ref="DU203" si="207">IF(Q203=1995,IF($E203=0,"",$E203),"")</f>
        <v/>
      </c>
      <c r="DV203" s="23" t="str">
        <f t="shared" ref="DV203" si="208">IF(Q203=1996,IF($E203=0,"",$E203),"")</f>
        <v/>
      </c>
      <c r="DW203" s="23" t="str">
        <f t="shared" ref="DW203" si="209">IF(Q203=1997,IF($E203=0,"",$E203),"")</f>
        <v/>
      </c>
      <c r="DX203" s="23" t="str">
        <f t="shared" ref="DX203" si="210">IF(Q203=1998,IF($E203=0,"",$E203),"")</f>
        <v/>
      </c>
      <c r="DY203" s="23" t="str">
        <f t="shared" ref="DY203" si="211">IF(Q203=1999,IF($E203=0,"",$E203),"")</f>
        <v/>
      </c>
      <c r="DZ203" s="23" t="str">
        <f t="shared" ref="DZ203" si="212">IF(Q203=2000,IF($E203=0,"",$E203),"")</f>
        <v/>
      </c>
      <c r="EA203" s="23" t="str">
        <f t="shared" ref="EA203" si="213">IF(Q203=2001,IF($E203=0,"",$E203),"")</f>
        <v/>
      </c>
      <c r="EB203" s="23" t="str">
        <f t="shared" ref="EB203" si="214">IF(Q203=2002,IF($E203=0,"",$E203),"")</f>
        <v/>
      </c>
      <c r="EC203" s="23" t="str">
        <f t="shared" ref="EC203" si="215">IF(Q203=2003,IF($E203=0,"",$E203),"")</f>
        <v/>
      </c>
      <c r="ED203" s="23" t="str">
        <f t="shared" ref="ED203" si="216">IF(Q203=2004,IF($E203=0,"",$E203),"")</f>
        <v/>
      </c>
      <c r="EE203" s="23" t="str">
        <f t="shared" ref="EE203" si="217">IF(Q203=2005,IF($E203=0,"",$E203),"")</f>
        <v/>
      </c>
    </row>
    <row r="204" spans="1:135" ht="11.25" customHeight="1">
      <c r="A204" s="21" t="s">
        <v>219</v>
      </c>
      <c r="B204" s="21" t="s">
        <v>72</v>
      </c>
      <c r="C204" s="28" t="s">
        <v>160</v>
      </c>
      <c r="D204" s="91" t="s">
        <v>50</v>
      </c>
      <c r="E204" s="20">
        <v>1</v>
      </c>
      <c r="F204" s="21" t="s">
        <v>228</v>
      </c>
      <c r="G204" s="107">
        <v>43643</v>
      </c>
      <c r="H204" s="107"/>
      <c r="I204" s="33"/>
      <c r="J204" s="27"/>
      <c r="K204" s="37"/>
      <c r="L204" s="33">
        <v>1</v>
      </c>
      <c r="M204" s="38" t="s">
        <v>299</v>
      </c>
      <c r="N204" s="92" t="s">
        <v>289</v>
      </c>
      <c r="O204" s="20">
        <f t="shared" ref="O204:O205" si="218">IF(DAY(G204)&lt;=10,1,IF(DAY(G204)&gt;20,3,2))</f>
        <v>3</v>
      </c>
      <c r="P204" s="20">
        <f t="shared" ref="P204:P205" si="219">MONTH(G204)</f>
        <v>6</v>
      </c>
      <c r="Q204" s="20">
        <f t="shared" ref="Q204:Q205" si="220">YEAR(G204)</f>
        <v>2019</v>
      </c>
      <c r="DC204" s="23" t="str">
        <f>IF(Q204=1977,IF($E204=0,"",$E204),"")</f>
        <v/>
      </c>
      <c r="DD204" s="23" t="str">
        <f>IF(Q204=1978,IF($E204=0,"",$E204),"")</f>
        <v/>
      </c>
      <c r="DE204" s="23" t="str">
        <f>IF(Q204=1979,IF($E204=0,"",$E204),"")</f>
        <v/>
      </c>
      <c r="DF204" s="23" t="str">
        <f>IF(Q204=1980,IF($E204=0,"",$E204),"")</f>
        <v/>
      </c>
      <c r="DG204" s="23" t="str">
        <f>IF(Q204=1981,IF($E204=0,"",$E204),"")</f>
        <v/>
      </c>
      <c r="DH204" s="23" t="str">
        <f>IF(Q204=1982,IF($E204=0,"",$E204),"")</f>
        <v/>
      </c>
      <c r="DI204" s="23" t="str">
        <f>IF(Q204=1983,IF($E204=0,"",$E204),"")</f>
        <v/>
      </c>
      <c r="DJ204" s="23" t="str">
        <f>IF(Q204=1984,IF($E204=0,"",$E204),"")</f>
        <v/>
      </c>
      <c r="DK204" s="23" t="str">
        <f>IF(Q204=1985,IF($E204=0,"",$E204),"")</f>
        <v/>
      </c>
      <c r="DL204" s="23" t="str">
        <f>IF(Q204=1986,IF($E204=0,"",$E204),"")</f>
        <v/>
      </c>
      <c r="DM204" s="23" t="str">
        <f>IF(Q204=1987,IF($E204=0,"",$E204),"")</f>
        <v/>
      </c>
      <c r="DN204" s="23" t="str">
        <f>IF(Q204=1988,IF($E204=0,"",$E204),"")</f>
        <v/>
      </c>
      <c r="DO204" s="23" t="str">
        <f>IF(Q204=1989,IF($E204=0,"",$E204),"")</f>
        <v/>
      </c>
      <c r="DP204" s="23" t="str">
        <f>IF(Q204=1990,IF($E204=0,"",$E204),"")</f>
        <v/>
      </c>
      <c r="DQ204" s="23" t="str">
        <f>IF(Q204=1991,IF($E204=0,"",$E204),"")</f>
        <v/>
      </c>
      <c r="DR204" s="23" t="str">
        <f>IF(Q204=1992,IF($E204=0,"",$E204),"")</f>
        <v/>
      </c>
      <c r="DS204" s="23" t="str">
        <f>IF(Q204=1993,IF($E204=0,"",$E204),"")</f>
        <v/>
      </c>
      <c r="DT204" s="23" t="str">
        <f>IF(Q204=1994,IF($E204=0,"",$E204),"")</f>
        <v/>
      </c>
      <c r="DU204" s="23" t="str">
        <f>IF(Q204=1995,IF($E204=0,"",$E204),"")</f>
        <v/>
      </c>
      <c r="DV204" s="23" t="str">
        <f>IF(Q204=1996,IF($E204=0,"",$E204),"")</f>
        <v/>
      </c>
      <c r="DW204" s="23" t="str">
        <f>IF(Q204=1997,IF($E204=0,"",$E204),"")</f>
        <v/>
      </c>
      <c r="DX204" s="23" t="str">
        <f>IF(Q204=1998,IF($E204=0,"",$E204),"")</f>
        <v/>
      </c>
      <c r="DY204" s="23" t="str">
        <f>IF(Q204=1999,IF($E204=0,"",$E204),"")</f>
        <v/>
      </c>
      <c r="DZ204" s="23" t="str">
        <f>IF(Q204=2000,IF($E204=0,"",$E204),"")</f>
        <v/>
      </c>
      <c r="EA204" s="23" t="str">
        <f>IF(Q204=2001,IF($E204=0,"",$E204),"")</f>
        <v/>
      </c>
      <c r="EB204" s="23" t="str">
        <f>IF(Q204=2002,IF($E204=0,"",$E204),"")</f>
        <v/>
      </c>
      <c r="EC204" s="23" t="str">
        <f>IF(Q204=2003,IF($E204=0,"",$E204),"")</f>
        <v/>
      </c>
      <c r="ED204" s="23" t="str">
        <f>IF(Q204=2004,IF($E204=0,"",$E204),"")</f>
        <v/>
      </c>
      <c r="EE204" s="23" t="str">
        <f>IF(Q204=2005,IF($E204=0,"",$E204),"")</f>
        <v/>
      </c>
    </row>
    <row r="205" spans="1:135" ht="11.25" customHeight="1">
      <c r="A205" s="77" t="s">
        <v>219</v>
      </c>
      <c r="B205" s="77" t="s">
        <v>72</v>
      </c>
      <c r="C205" s="127" t="s">
        <v>291</v>
      </c>
      <c r="D205" s="77" t="s">
        <v>50</v>
      </c>
      <c r="E205" s="74">
        <v>1</v>
      </c>
      <c r="F205" s="77" t="s">
        <v>207</v>
      </c>
      <c r="G205" s="106">
        <v>43643</v>
      </c>
      <c r="H205" s="106">
        <v>43644</v>
      </c>
      <c r="I205" s="70"/>
      <c r="J205" s="71"/>
      <c r="K205" s="72"/>
      <c r="L205" s="70">
        <v>1</v>
      </c>
      <c r="M205" s="73" t="s">
        <v>299</v>
      </c>
      <c r="N205" s="72" t="s">
        <v>290</v>
      </c>
      <c r="O205" s="74">
        <f t="shared" si="218"/>
        <v>3</v>
      </c>
      <c r="P205" s="74">
        <f t="shared" si="219"/>
        <v>6</v>
      </c>
      <c r="Q205" s="74">
        <f t="shared" si="220"/>
        <v>2019</v>
      </c>
      <c r="DC205" s="23" t="str">
        <f t="shared" ref="DC205" si="221">IF(Q205=1977,IF($E205=0,"",$E205),"")</f>
        <v/>
      </c>
      <c r="DD205" s="23" t="str">
        <f t="shared" ref="DD205" si="222">IF(Q205=1978,IF($E205=0,"",$E205),"")</f>
        <v/>
      </c>
      <c r="DE205" s="23" t="str">
        <f t="shared" ref="DE205" si="223">IF(Q205=1979,IF($E205=0,"",$E205),"")</f>
        <v/>
      </c>
      <c r="DF205" s="23" t="str">
        <f t="shared" ref="DF205" si="224">IF(Q205=1980,IF($E205=0,"",$E205),"")</f>
        <v/>
      </c>
      <c r="DG205" s="23" t="str">
        <f t="shared" ref="DG205" si="225">IF(Q205=1981,IF($E205=0,"",$E205),"")</f>
        <v/>
      </c>
      <c r="DH205" s="23" t="str">
        <f t="shared" ref="DH205" si="226">IF(Q205=1982,IF($E205=0,"",$E205),"")</f>
        <v/>
      </c>
      <c r="DI205" s="23" t="str">
        <f t="shared" ref="DI205" si="227">IF(Q205=1983,IF($E205=0,"",$E205),"")</f>
        <v/>
      </c>
      <c r="DJ205" s="23" t="str">
        <f t="shared" ref="DJ205" si="228">IF(Q205=1984,IF($E205=0,"",$E205),"")</f>
        <v/>
      </c>
      <c r="DK205" s="23" t="str">
        <f t="shared" ref="DK205" si="229">IF(Q205=1985,IF($E205=0,"",$E205),"")</f>
        <v/>
      </c>
      <c r="DL205" s="23" t="str">
        <f t="shared" ref="DL205" si="230">IF(Q205=1986,IF($E205=0,"",$E205),"")</f>
        <v/>
      </c>
      <c r="DM205" s="23" t="str">
        <f t="shared" ref="DM205" si="231">IF(Q205=1987,IF($E205=0,"",$E205),"")</f>
        <v/>
      </c>
      <c r="DN205" s="23" t="str">
        <f t="shared" ref="DN205" si="232">IF(Q205=1988,IF($E205=0,"",$E205),"")</f>
        <v/>
      </c>
      <c r="DO205" s="23" t="str">
        <f t="shared" ref="DO205" si="233">IF(Q205=1989,IF($E205=0,"",$E205),"")</f>
        <v/>
      </c>
      <c r="DP205" s="23" t="str">
        <f t="shared" ref="DP205" si="234">IF(Q205=1990,IF($E205=0,"",$E205),"")</f>
        <v/>
      </c>
      <c r="DQ205" s="23" t="str">
        <f t="shared" ref="DQ205" si="235">IF(Q205=1991,IF($E205=0,"",$E205),"")</f>
        <v/>
      </c>
      <c r="DR205" s="23" t="str">
        <f t="shared" ref="DR205" si="236">IF(Q205=1992,IF($E205=0,"",$E205),"")</f>
        <v/>
      </c>
      <c r="DS205" s="23" t="str">
        <f t="shared" ref="DS205" si="237">IF(Q205=1993,IF($E205=0,"",$E205),"")</f>
        <v/>
      </c>
      <c r="DT205" s="23" t="str">
        <f t="shared" ref="DT205" si="238">IF(Q205=1994,IF($E205=0,"",$E205),"")</f>
        <v/>
      </c>
      <c r="DU205" s="23" t="str">
        <f t="shared" ref="DU205" si="239">IF(Q205=1995,IF($E205=0,"",$E205),"")</f>
        <v/>
      </c>
      <c r="DV205" s="23" t="str">
        <f t="shared" ref="DV205" si="240">IF(Q205=1996,IF($E205=0,"",$E205),"")</f>
        <v/>
      </c>
      <c r="DW205" s="23" t="str">
        <f t="shared" ref="DW205" si="241">IF(Q205=1997,IF($E205=0,"",$E205),"")</f>
        <v/>
      </c>
      <c r="DX205" s="23" t="str">
        <f t="shared" ref="DX205" si="242">IF(Q205=1998,IF($E205=0,"",$E205),"")</f>
        <v/>
      </c>
      <c r="DY205" s="23" t="str">
        <f t="shared" ref="DY205" si="243">IF(Q205=1999,IF($E205=0,"",$E205),"")</f>
        <v/>
      </c>
      <c r="DZ205" s="23" t="str">
        <f t="shared" ref="DZ205" si="244">IF(Q205=2000,IF($E205=0,"",$E205),"")</f>
        <v/>
      </c>
      <c r="EA205" s="23" t="str">
        <f t="shared" ref="EA205" si="245">IF(Q205=2001,IF($E205=0,"",$E205),"")</f>
        <v/>
      </c>
      <c r="EB205" s="23" t="str">
        <f t="shared" ref="EB205" si="246">IF(Q205=2002,IF($E205=0,"",$E205),"")</f>
        <v/>
      </c>
      <c r="EC205" s="23" t="str">
        <f t="shared" ref="EC205" si="247">IF(Q205=2003,IF($E205=0,"",$E205),"")</f>
        <v/>
      </c>
      <c r="ED205" s="23" t="str">
        <f t="shared" ref="ED205" si="248">IF(Q205=2004,IF($E205=0,"",$E205),"")</f>
        <v/>
      </c>
      <c r="EE205" s="23" t="str">
        <f t="shared" ref="EE205" si="249">IF(Q205=2005,IF($E205=0,"",$E205),"")</f>
        <v/>
      </c>
    </row>
    <row r="206" spans="1:135" ht="11.25" customHeight="1">
      <c r="A206" s="21" t="s">
        <v>219</v>
      </c>
      <c r="B206" s="21" t="s">
        <v>78</v>
      </c>
      <c r="C206" s="28" t="s">
        <v>292</v>
      </c>
      <c r="D206" s="28" t="s">
        <v>293</v>
      </c>
      <c r="E206" s="20">
        <v>1</v>
      </c>
      <c r="F206" s="21" t="s">
        <v>207</v>
      </c>
      <c r="G206" s="107">
        <v>43714</v>
      </c>
      <c r="H206" s="107">
        <v>43725</v>
      </c>
      <c r="I206" s="33"/>
      <c r="J206" s="27"/>
      <c r="K206" s="37"/>
      <c r="L206" s="33">
        <v>1</v>
      </c>
      <c r="M206" s="38" t="s">
        <v>299</v>
      </c>
      <c r="N206" s="92" t="s">
        <v>289</v>
      </c>
      <c r="O206" s="20">
        <f t="shared" ref="O206:O207" si="250">IF(DAY(G206)&lt;=10,1,IF(DAY(G206)&gt;20,3,2))</f>
        <v>1</v>
      </c>
      <c r="P206" s="20">
        <f t="shared" ref="P206:P207" si="251">MONTH(G206)</f>
        <v>9</v>
      </c>
      <c r="Q206" s="20">
        <f t="shared" ref="Q206:Q207" si="252">YEAR(G206)</f>
        <v>2019</v>
      </c>
      <c r="DC206" s="23" t="str">
        <f>IF(Q206=1977,IF($E206=0,"",$E206),"")</f>
        <v/>
      </c>
      <c r="DD206" s="23" t="str">
        <f>IF(Q206=1978,IF($E206=0,"",$E206),"")</f>
        <v/>
      </c>
      <c r="DE206" s="23" t="str">
        <f>IF(Q206=1979,IF($E206=0,"",$E206),"")</f>
        <v/>
      </c>
      <c r="DF206" s="23" t="str">
        <f>IF(Q206=1980,IF($E206=0,"",$E206),"")</f>
        <v/>
      </c>
      <c r="DG206" s="23" t="str">
        <f>IF(Q206=1981,IF($E206=0,"",$E206),"")</f>
        <v/>
      </c>
      <c r="DH206" s="23" t="str">
        <f>IF(Q206=1982,IF($E206=0,"",$E206),"")</f>
        <v/>
      </c>
      <c r="DI206" s="23" t="str">
        <f>IF(Q206=1983,IF($E206=0,"",$E206),"")</f>
        <v/>
      </c>
      <c r="DJ206" s="23" t="str">
        <f>IF(Q206=1984,IF($E206=0,"",$E206),"")</f>
        <v/>
      </c>
      <c r="DK206" s="23" t="str">
        <f>IF(Q206=1985,IF($E206=0,"",$E206),"")</f>
        <v/>
      </c>
      <c r="DL206" s="23" t="str">
        <f>IF(Q206=1986,IF($E206=0,"",$E206),"")</f>
        <v/>
      </c>
      <c r="DM206" s="23" t="str">
        <f>IF(Q206=1987,IF($E206=0,"",$E206),"")</f>
        <v/>
      </c>
      <c r="DN206" s="23" t="str">
        <f>IF(Q206=1988,IF($E206=0,"",$E206),"")</f>
        <v/>
      </c>
      <c r="DO206" s="23" t="str">
        <f>IF(Q206=1989,IF($E206=0,"",$E206),"")</f>
        <v/>
      </c>
      <c r="DP206" s="23" t="str">
        <f>IF(Q206=1990,IF($E206=0,"",$E206),"")</f>
        <v/>
      </c>
      <c r="DQ206" s="23" t="str">
        <f>IF(Q206=1991,IF($E206=0,"",$E206),"")</f>
        <v/>
      </c>
      <c r="DR206" s="23" t="str">
        <f>IF(Q206=1992,IF($E206=0,"",$E206),"")</f>
        <v/>
      </c>
      <c r="DS206" s="23" t="str">
        <f>IF(Q206=1993,IF($E206=0,"",$E206),"")</f>
        <v/>
      </c>
      <c r="DT206" s="23" t="str">
        <f>IF(Q206=1994,IF($E206=0,"",$E206),"")</f>
        <v/>
      </c>
      <c r="DU206" s="23" t="str">
        <f>IF(Q206=1995,IF($E206=0,"",$E206),"")</f>
        <v/>
      </c>
      <c r="DV206" s="23" t="str">
        <f>IF(Q206=1996,IF($E206=0,"",$E206),"")</f>
        <v/>
      </c>
      <c r="DW206" s="23" t="str">
        <f>IF(Q206=1997,IF($E206=0,"",$E206),"")</f>
        <v/>
      </c>
      <c r="DX206" s="23" t="str">
        <f>IF(Q206=1998,IF($E206=0,"",$E206),"")</f>
        <v/>
      </c>
      <c r="DY206" s="23" t="str">
        <f>IF(Q206=1999,IF($E206=0,"",$E206),"")</f>
        <v/>
      </c>
      <c r="DZ206" s="23" t="str">
        <f>IF(Q206=2000,IF($E206=0,"",$E206),"")</f>
        <v/>
      </c>
      <c r="EA206" s="23" t="str">
        <f>IF(Q206=2001,IF($E206=0,"",$E206),"")</f>
        <v/>
      </c>
      <c r="EB206" s="23" t="str">
        <f>IF(Q206=2002,IF($E206=0,"",$E206),"")</f>
        <v/>
      </c>
      <c r="EC206" s="23" t="str">
        <f>IF(Q206=2003,IF($E206=0,"",$E206),"")</f>
        <v/>
      </c>
      <c r="ED206" s="23" t="str">
        <f>IF(Q206=2004,IF($E206=0,"",$E206),"")</f>
        <v/>
      </c>
      <c r="EE206" s="23" t="str">
        <f>IF(Q206=2005,IF($E206=0,"",$E206),"")</f>
        <v/>
      </c>
    </row>
    <row r="207" spans="1:135" ht="11.25" customHeight="1">
      <c r="A207" s="77" t="s">
        <v>219</v>
      </c>
      <c r="B207" s="77" t="s">
        <v>81</v>
      </c>
      <c r="C207" s="127" t="s">
        <v>297</v>
      </c>
      <c r="D207" s="77" t="s">
        <v>156</v>
      </c>
      <c r="E207" s="74">
        <v>1</v>
      </c>
      <c r="F207" s="77" t="s">
        <v>207</v>
      </c>
      <c r="G207" s="106">
        <v>43704</v>
      </c>
      <c r="H207" s="106"/>
      <c r="I207" s="70"/>
      <c r="J207" s="71"/>
      <c r="K207" s="72"/>
      <c r="L207" s="70">
        <v>1</v>
      </c>
      <c r="M207" s="73" t="s">
        <v>299</v>
      </c>
      <c r="N207" s="72" t="s">
        <v>290</v>
      </c>
      <c r="O207" s="74">
        <f t="shared" si="250"/>
        <v>3</v>
      </c>
      <c r="P207" s="74">
        <f t="shared" si="251"/>
        <v>8</v>
      </c>
      <c r="Q207" s="74">
        <f t="shared" si="252"/>
        <v>2019</v>
      </c>
      <c r="DC207" s="23" t="str">
        <f t="shared" ref="DC207" si="253">IF(Q207=1977,IF($E207=0,"",$E207),"")</f>
        <v/>
      </c>
      <c r="DD207" s="23" t="str">
        <f t="shared" ref="DD207" si="254">IF(Q207=1978,IF($E207=0,"",$E207),"")</f>
        <v/>
      </c>
      <c r="DE207" s="23" t="str">
        <f t="shared" ref="DE207" si="255">IF(Q207=1979,IF($E207=0,"",$E207),"")</f>
        <v/>
      </c>
      <c r="DF207" s="23" t="str">
        <f t="shared" ref="DF207" si="256">IF(Q207=1980,IF($E207=0,"",$E207),"")</f>
        <v/>
      </c>
      <c r="DG207" s="23" t="str">
        <f t="shared" ref="DG207" si="257">IF(Q207=1981,IF($E207=0,"",$E207),"")</f>
        <v/>
      </c>
      <c r="DH207" s="23" t="str">
        <f t="shared" ref="DH207" si="258">IF(Q207=1982,IF($E207=0,"",$E207),"")</f>
        <v/>
      </c>
      <c r="DI207" s="23" t="str">
        <f t="shared" ref="DI207" si="259">IF(Q207=1983,IF($E207=0,"",$E207),"")</f>
        <v/>
      </c>
      <c r="DJ207" s="23" t="str">
        <f t="shared" ref="DJ207" si="260">IF(Q207=1984,IF($E207=0,"",$E207),"")</f>
        <v/>
      </c>
      <c r="DK207" s="23" t="str">
        <f t="shared" ref="DK207" si="261">IF(Q207=1985,IF($E207=0,"",$E207),"")</f>
        <v/>
      </c>
      <c r="DL207" s="23" t="str">
        <f t="shared" ref="DL207" si="262">IF(Q207=1986,IF($E207=0,"",$E207),"")</f>
        <v/>
      </c>
      <c r="DM207" s="23" t="str">
        <f t="shared" ref="DM207" si="263">IF(Q207=1987,IF($E207=0,"",$E207),"")</f>
        <v/>
      </c>
      <c r="DN207" s="23" t="str">
        <f t="shared" ref="DN207" si="264">IF(Q207=1988,IF($E207=0,"",$E207),"")</f>
        <v/>
      </c>
      <c r="DO207" s="23" t="str">
        <f t="shared" ref="DO207" si="265">IF(Q207=1989,IF($E207=0,"",$E207),"")</f>
        <v/>
      </c>
      <c r="DP207" s="23" t="str">
        <f t="shared" ref="DP207" si="266">IF(Q207=1990,IF($E207=0,"",$E207),"")</f>
        <v/>
      </c>
      <c r="DQ207" s="23" t="str">
        <f t="shared" ref="DQ207" si="267">IF(Q207=1991,IF($E207=0,"",$E207),"")</f>
        <v/>
      </c>
      <c r="DR207" s="23" t="str">
        <f t="shared" ref="DR207" si="268">IF(Q207=1992,IF($E207=0,"",$E207),"")</f>
        <v/>
      </c>
      <c r="DS207" s="23" t="str">
        <f t="shared" ref="DS207" si="269">IF(Q207=1993,IF($E207=0,"",$E207),"")</f>
        <v/>
      </c>
      <c r="DT207" s="23" t="str">
        <f t="shared" ref="DT207" si="270">IF(Q207=1994,IF($E207=0,"",$E207),"")</f>
        <v/>
      </c>
      <c r="DU207" s="23" t="str">
        <f t="shared" ref="DU207" si="271">IF(Q207=1995,IF($E207=0,"",$E207),"")</f>
        <v/>
      </c>
      <c r="DV207" s="23" t="str">
        <f t="shared" ref="DV207" si="272">IF(Q207=1996,IF($E207=0,"",$E207),"")</f>
        <v/>
      </c>
      <c r="DW207" s="23" t="str">
        <f t="shared" ref="DW207" si="273">IF(Q207=1997,IF($E207=0,"",$E207),"")</f>
        <v/>
      </c>
      <c r="DX207" s="23" t="str">
        <f t="shared" ref="DX207" si="274">IF(Q207=1998,IF($E207=0,"",$E207),"")</f>
        <v/>
      </c>
      <c r="DY207" s="23" t="str">
        <f t="shared" ref="DY207" si="275">IF(Q207=1999,IF($E207=0,"",$E207),"")</f>
        <v/>
      </c>
      <c r="DZ207" s="23" t="str">
        <f t="shared" ref="DZ207" si="276">IF(Q207=2000,IF($E207=0,"",$E207),"")</f>
        <v/>
      </c>
      <c r="EA207" s="23" t="str">
        <f t="shared" ref="EA207" si="277">IF(Q207=2001,IF($E207=0,"",$E207),"")</f>
        <v/>
      </c>
      <c r="EB207" s="23" t="str">
        <f t="shared" ref="EB207" si="278">IF(Q207=2002,IF($E207=0,"",$E207),"")</f>
        <v/>
      </c>
      <c r="EC207" s="23" t="str">
        <f t="shared" ref="EC207" si="279">IF(Q207=2003,IF($E207=0,"",$E207),"")</f>
        <v/>
      </c>
      <c r="ED207" s="23" t="str">
        <f t="shared" ref="ED207" si="280">IF(Q207=2004,IF($E207=0,"",$E207),"")</f>
        <v/>
      </c>
      <c r="EE207" s="23" t="str">
        <f t="shared" ref="EE207" si="281">IF(Q207=2005,IF($E207=0,"",$E207),"")</f>
        <v/>
      </c>
    </row>
    <row r="208" spans="1:135" ht="11.25" customHeight="1">
      <c r="A208" s="21" t="s">
        <v>219</v>
      </c>
      <c r="B208" s="21" t="s">
        <v>81</v>
      </c>
      <c r="C208" s="28" t="s">
        <v>294</v>
      </c>
      <c r="D208" s="28" t="s">
        <v>174</v>
      </c>
      <c r="E208" s="20">
        <v>1</v>
      </c>
      <c r="F208" s="21" t="s">
        <v>207</v>
      </c>
      <c r="G208" s="107">
        <v>43706</v>
      </c>
      <c r="H208" s="107"/>
      <c r="I208" s="33"/>
      <c r="J208" s="27"/>
      <c r="K208" s="37"/>
      <c r="L208" s="33">
        <v>1</v>
      </c>
      <c r="M208" s="38" t="s">
        <v>299</v>
      </c>
      <c r="N208" s="92" t="s">
        <v>289</v>
      </c>
      <c r="O208" s="20">
        <f t="shared" ref="O208:O209" si="282">IF(DAY(G208)&lt;=10,1,IF(DAY(G208)&gt;20,3,2))</f>
        <v>3</v>
      </c>
      <c r="P208" s="20">
        <f t="shared" ref="P208:P209" si="283">MONTH(G208)</f>
        <v>8</v>
      </c>
      <c r="Q208" s="20">
        <f t="shared" ref="Q208:Q209" si="284">YEAR(G208)</f>
        <v>2019</v>
      </c>
      <c r="DC208" s="23" t="str">
        <f>IF(Q208=1977,IF($E208=0,"",$E208),"")</f>
        <v/>
      </c>
      <c r="DD208" s="23" t="str">
        <f>IF(Q208=1978,IF($E208=0,"",$E208),"")</f>
        <v/>
      </c>
      <c r="DE208" s="23" t="str">
        <f>IF(Q208=1979,IF($E208=0,"",$E208),"")</f>
        <v/>
      </c>
      <c r="DF208" s="23" t="str">
        <f>IF(Q208=1980,IF($E208=0,"",$E208),"")</f>
        <v/>
      </c>
      <c r="DG208" s="23" t="str">
        <f>IF(Q208=1981,IF($E208=0,"",$E208),"")</f>
        <v/>
      </c>
      <c r="DH208" s="23" t="str">
        <f>IF(Q208=1982,IF($E208=0,"",$E208),"")</f>
        <v/>
      </c>
      <c r="DI208" s="23" t="str">
        <f>IF(Q208=1983,IF($E208=0,"",$E208),"")</f>
        <v/>
      </c>
      <c r="DJ208" s="23" t="str">
        <f>IF(Q208=1984,IF($E208=0,"",$E208),"")</f>
        <v/>
      </c>
      <c r="DK208" s="23" t="str">
        <f>IF(Q208=1985,IF($E208=0,"",$E208),"")</f>
        <v/>
      </c>
      <c r="DL208" s="23" t="str">
        <f>IF(Q208=1986,IF($E208=0,"",$E208),"")</f>
        <v/>
      </c>
      <c r="DM208" s="23" t="str">
        <f>IF(Q208=1987,IF($E208=0,"",$E208),"")</f>
        <v/>
      </c>
      <c r="DN208" s="23" t="str">
        <f>IF(Q208=1988,IF($E208=0,"",$E208),"")</f>
        <v/>
      </c>
      <c r="DO208" s="23" t="str">
        <f>IF(Q208=1989,IF($E208=0,"",$E208),"")</f>
        <v/>
      </c>
      <c r="DP208" s="23" t="str">
        <f>IF(Q208=1990,IF($E208=0,"",$E208),"")</f>
        <v/>
      </c>
      <c r="DQ208" s="23" t="str">
        <f>IF(Q208=1991,IF($E208=0,"",$E208),"")</f>
        <v/>
      </c>
      <c r="DR208" s="23" t="str">
        <f>IF(Q208=1992,IF($E208=0,"",$E208),"")</f>
        <v/>
      </c>
      <c r="DS208" s="23" t="str">
        <f>IF(Q208=1993,IF($E208=0,"",$E208),"")</f>
        <v/>
      </c>
      <c r="DT208" s="23" t="str">
        <f>IF(Q208=1994,IF($E208=0,"",$E208),"")</f>
        <v/>
      </c>
      <c r="DU208" s="23" t="str">
        <f>IF(Q208=1995,IF($E208=0,"",$E208),"")</f>
        <v/>
      </c>
      <c r="DV208" s="23" t="str">
        <f>IF(Q208=1996,IF($E208=0,"",$E208),"")</f>
        <v/>
      </c>
      <c r="DW208" s="23" t="str">
        <f>IF(Q208=1997,IF($E208=0,"",$E208),"")</f>
        <v/>
      </c>
      <c r="DX208" s="23" t="str">
        <f>IF(Q208=1998,IF($E208=0,"",$E208),"")</f>
        <v/>
      </c>
      <c r="DY208" s="23" t="str">
        <f>IF(Q208=1999,IF($E208=0,"",$E208),"")</f>
        <v/>
      </c>
      <c r="DZ208" s="23" t="str">
        <f>IF(Q208=2000,IF($E208=0,"",$E208),"")</f>
        <v/>
      </c>
      <c r="EA208" s="23" t="str">
        <f>IF(Q208=2001,IF($E208=0,"",$E208),"")</f>
        <v/>
      </c>
      <c r="EB208" s="23" t="str">
        <f>IF(Q208=2002,IF($E208=0,"",$E208),"")</f>
        <v/>
      </c>
      <c r="EC208" s="23" t="str">
        <f>IF(Q208=2003,IF($E208=0,"",$E208),"")</f>
        <v/>
      </c>
      <c r="ED208" s="23" t="str">
        <f>IF(Q208=2004,IF($E208=0,"",$E208),"")</f>
        <v/>
      </c>
      <c r="EE208" s="23" t="str">
        <f>IF(Q208=2005,IF($E208=0,"",$E208),"")</f>
        <v/>
      </c>
    </row>
    <row r="209" spans="1:135" ht="11.25" customHeight="1">
      <c r="A209" s="77" t="s">
        <v>219</v>
      </c>
      <c r="B209" s="77" t="s">
        <v>81</v>
      </c>
      <c r="C209" s="127" t="s">
        <v>295</v>
      </c>
      <c r="D209" s="77" t="s">
        <v>156</v>
      </c>
      <c r="E209" s="74">
        <v>1</v>
      </c>
      <c r="F209" s="77" t="s">
        <v>207</v>
      </c>
      <c r="G209" s="106">
        <v>43710</v>
      </c>
      <c r="H209" s="106"/>
      <c r="I209" s="70"/>
      <c r="J209" s="71"/>
      <c r="K209" s="72"/>
      <c r="L209" s="70">
        <v>1</v>
      </c>
      <c r="M209" s="73" t="s">
        <v>299</v>
      </c>
      <c r="N209" s="72" t="s">
        <v>290</v>
      </c>
      <c r="O209" s="74">
        <f t="shared" si="282"/>
        <v>1</v>
      </c>
      <c r="P209" s="74">
        <f t="shared" si="283"/>
        <v>9</v>
      </c>
      <c r="Q209" s="74">
        <f t="shared" si="284"/>
        <v>2019</v>
      </c>
      <c r="DC209" s="23" t="str">
        <f t="shared" ref="DC209" si="285">IF(Q209=1977,IF($E209=0,"",$E209),"")</f>
        <v/>
      </c>
      <c r="DD209" s="23" t="str">
        <f t="shared" ref="DD209" si="286">IF(Q209=1978,IF($E209=0,"",$E209),"")</f>
        <v/>
      </c>
      <c r="DE209" s="23" t="str">
        <f t="shared" ref="DE209" si="287">IF(Q209=1979,IF($E209=0,"",$E209),"")</f>
        <v/>
      </c>
      <c r="DF209" s="23" t="str">
        <f t="shared" ref="DF209" si="288">IF(Q209=1980,IF($E209=0,"",$E209),"")</f>
        <v/>
      </c>
      <c r="DG209" s="23" t="str">
        <f t="shared" ref="DG209" si="289">IF(Q209=1981,IF($E209=0,"",$E209),"")</f>
        <v/>
      </c>
      <c r="DH209" s="23" t="str">
        <f t="shared" ref="DH209" si="290">IF(Q209=1982,IF($E209=0,"",$E209),"")</f>
        <v/>
      </c>
      <c r="DI209" s="23" t="str">
        <f t="shared" ref="DI209" si="291">IF(Q209=1983,IF($E209=0,"",$E209),"")</f>
        <v/>
      </c>
      <c r="DJ209" s="23" t="str">
        <f t="shared" ref="DJ209" si="292">IF(Q209=1984,IF($E209=0,"",$E209),"")</f>
        <v/>
      </c>
      <c r="DK209" s="23" t="str">
        <f t="shared" ref="DK209" si="293">IF(Q209=1985,IF($E209=0,"",$E209),"")</f>
        <v/>
      </c>
      <c r="DL209" s="23" t="str">
        <f t="shared" ref="DL209" si="294">IF(Q209=1986,IF($E209=0,"",$E209),"")</f>
        <v/>
      </c>
      <c r="DM209" s="23" t="str">
        <f t="shared" ref="DM209" si="295">IF(Q209=1987,IF($E209=0,"",$E209),"")</f>
        <v/>
      </c>
      <c r="DN209" s="23" t="str">
        <f t="shared" ref="DN209" si="296">IF(Q209=1988,IF($E209=0,"",$E209),"")</f>
        <v/>
      </c>
      <c r="DO209" s="23" t="str">
        <f t="shared" ref="DO209" si="297">IF(Q209=1989,IF($E209=0,"",$E209),"")</f>
        <v/>
      </c>
      <c r="DP209" s="23" t="str">
        <f t="shared" ref="DP209" si="298">IF(Q209=1990,IF($E209=0,"",$E209),"")</f>
        <v/>
      </c>
      <c r="DQ209" s="23" t="str">
        <f t="shared" ref="DQ209" si="299">IF(Q209=1991,IF($E209=0,"",$E209),"")</f>
        <v/>
      </c>
      <c r="DR209" s="23" t="str">
        <f t="shared" ref="DR209" si="300">IF(Q209=1992,IF($E209=0,"",$E209),"")</f>
        <v/>
      </c>
      <c r="DS209" s="23" t="str">
        <f t="shared" ref="DS209" si="301">IF(Q209=1993,IF($E209=0,"",$E209),"")</f>
        <v/>
      </c>
      <c r="DT209" s="23" t="str">
        <f t="shared" ref="DT209" si="302">IF(Q209=1994,IF($E209=0,"",$E209),"")</f>
        <v/>
      </c>
      <c r="DU209" s="23" t="str">
        <f t="shared" ref="DU209" si="303">IF(Q209=1995,IF($E209=0,"",$E209),"")</f>
        <v/>
      </c>
      <c r="DV209" s="23" t="str">
        <f t="shared" ref="DV209" si="304">IF(Q209=1996,IF($E209=0,"",$E209),"")</f>
        <v/>
      </c>
      <c r="DW209" s="23" t="str">
        <f t="shared" ref="DW209" si="305">IF(Q209=1997,IF($E209=0,"",$E209),"")</f>
        <v/>
      </c>
      <c r="DX209" s="23" t="str">
        <f t="shared" ref="DX209" si="306">IF(Q209=1998,IF($E209=0,"",$E209),"")</f>
        <v/>
      </c>
      <c r="DY209" s="23" t="str">
        <f t="shared" ref="DY209" si="307">IF(Q209=1999,IF($E209=0,"",$E209),"")</f>
        <v/>
      </c>
      <c r="DZ209" s="23" t="str">
        <f t="shared" ref="DZ209" si="308">IF(Q209=2000,IF($E209=0,"",$E209),"")</f>
        <v/>
      </c>
      <c r="EA209" s="23" t="str">
        <f t="shared" ref="EA209" si="309">IF(Q209=2001,IF($E209=0,"",$E209),"")</f>
        <v/>
      </c>
      <c r="EB209" s="23" t="str">
        <f t="shared" ref="EB209" si="310">IF(Q209=2002,IF($E209=0,"",$E209),"")</f>
        <v/>
      </c>
      <c r="EC209" s="23" t="str">
        <f t="shared" ref="EC209" si="311">IF(Q209=2003,IF($E209=0,"",$E209),"")</f>
        <v/>
      </c>
      <c r="ED209" s="23" t="str">
        <f t="shared" ref="ED209" si="312">IF(Q209=2004,IF($E209=0,"",$E209),"")</f>
        <v/>
      </c>
      <c r="EE209" s="23" t="str">
        <f t="shared" ref="EE209" si="313">IF(Q209=2005,IF($E209=0,"",$E209),"")</f>
        <v/>
      </c>
    </row>
    <row r="210" spans="1:135" ht="11.25" customHeight="1">
      <c r="A210" s="21" t="s">
        <v>219</v>
      </c>
      <c r="B210" s="21" t="s">
        <v>81</v>
      </c>
      <c r="C210" s="28" t="s">
        <v>176</v>
      </c>
      <c r="D210" s="28" t="s">
        <v>174</v>
      </c>
      <c r="E210" s="20">
        <v>1</v>
      </c>
      <c r="F210" s="21" t="s">
        <v>207</v>
      </c>
      <c r="G210" s="107">
        <v>43711</v>
      </c>
      <c r="H210" s="107">
        <v>43712</v>
      </c>
      <c r="I210" s="33"/>
      <c r="J210" s="27"/>
      <c r="K210" s="37"/>
      <c r="L210" s="33">
        <v>1</v>
      </c>
      <c r="M210" s="38" t="s">
        <v>299</v>
      </c>
      <c r="N210" s="92" t="s">
        <v>289</v>
      </c>
      <c r="O210" s="20">
        <f t="shared" ref="O210" si="314">IF(DAY(G210)&lt;=10,1,IF(DAY(G210)&gt;20,3,2))</f>
        <v>1</v>
      </c>
      <c r="P210" s="20">
        <f t="shared" ref="P210" si="315">MONTH(G210)</f>
        <v>9</v>
      </c>
      <c r="Q210" s="20">
        <f t="shared" ref="Q210" si="316">YEAR(G210)</f>
        <v>2019</v>
      </c>
      <c r="DC210" s="23" t="str">
        <f t="shared" ref="DC210:DC227" si="317">IF(Q210=1977,IF($E210=0,"",$E210),"")</f>
        <v/>
      </c>
      <c r="DD210" s="23" t="str">
        <f t="shared" ref="DD210:DD227" si="318">IF(Q210=1978,IF($E210=0,"",$E210),"")</f>
        <v/>
      </c>
      <c r="DE210" s="23" t="str">
        <f t="shared" ref="DE210:DE227" si="319">IF(Q210=1979,IF($E210=0,"",$E210),"")</f>
        <v/>
      </c>
      <c r="DF210" s="23" t="str">
        <f t="shared" ref="DF210:DF227" si="320">IF(Q210=1980,IF($E210=0,"",$E210),"")</f>
        <v/>
      </c>
      <c r="DG210" s="23" t="str">
        <f t="shared" ref="DG210:DG227" si="321">IF(Q210=1981,IF($E210=0,"",$E210),"")</f>
        <v/>
      </c>
      <c r="DH210" s="23" t="str">
        <f t="shared" ref="DH210:DH227" si="322">IF(Q210=1982,IF($E210=0,"",$E210),"")</f>
        <v/>
      </c>
      <c r="DI210" s="23" t="str">
        <f t="shared" ref="DI210:DI227" si="323">IF(Q210=1983,IF($E210=0,"",$E210),"")</f>
        <v/>
      </c>
      <c r="DJ210" s="23" t="str">
        <f t="shared" ref="DJ210:DJ227" si="324">IF(Q210=1984,IF($E210=0,"",$E210),"")</f>
        <v/>
      </c>
      <c r="DK210" s="23" t="str">
        <f t="shared" ref="DK210:DK227" si="325">IF(Q210=1985,IF($E210=0,"",$E210),"")</f>
        <v/>
      </c>
      <c r="DL210" s="23" t="str">
        <f t="shared" ref="DL210:DL227" si="326">IF(Q210=1986,IF($E210=0,"",$E210),"")</f>
        <v/>
      </c>
      <c r="DM210" s="23" t="str">
        <f t="shared" ref="DM210:DM227" si="327">IF(Q210=1987,IF($E210=0,"",$E210),"")</f>
        <v/>
      </c>
      <c r="DN210" s="23" t="str">
        <f t="shared" ref="DN210:DN227" si="328">IF(Q210=1988,IF($E210=0,"",$E210),"")</f>
        <v/>
      </c>
      <c r="DO210" s="23" t="str">
        <f t="shared" ref="DO210:DO227" si="329">IF(Q210=1989,IF($E210=0,"",$E210),"")</f>
        <v/>
      </c>
      <c r="DP210" s="23" t="str">
        <f t="shared" ref="DP210:DP227" si="330">IF(Q210=1990,IF($E210=0,"",$E210),"")</f>
        <v/>
      </c>
      <c r="DQ210" s="23" t="str">
        <f t="shared" ref="DQ210:DQ227" si="331">IF(Q210=1991,IF($E210=0,"",$E210),"")</f>
        <v/>
      </c>
      <c r="DR210" s="23" t="str">
        <f t="shared" ref="DR210:DR227" si="332">IF(Q210=1992,IF($E210=0,"",$E210),"")</f>
        <v/>
      </c>
      <c r="DS210" s="23" t="str">
        <f t="shared" ref="DS210:DS227" si="333">IF(Q210=1993,IF($E210=0,"",$E210),"")</f>
        <v/>
      </c>
      <c r="DT210" s="23" t="str">
        <f t="shared" ref="DT210:DT227" si="334">IF(Q210=1994,IF($E210=0,"",$E210),"")</f>
        <v/>
      </c>
      <c r="DU210" s="23" t="str">
        <f t="shared" ref="DU210:DU227" si="335">IF(Q210=1995,IF($E210=0,"",$E210),"")</f>
        <v/>
      </c>
      <c r="DV210" s="23" t="str">
        <f t="shared" ref="DV210:DV227" si="336">IF(Q210=1996,IF($E210=0,"",$E210),"")</f>
        <v/>
      </c>
      <c r="DW210" s="23" t="str">
        <f t="shared" ref="DW210:DW227" si="337">IF(Q210=1997,IF($E210=0,"",$E210),"")</f>
        <v/>
      </c>
      <c r="DX210" s="23" t="str">
        <f t="shared" ref="DX210:DX227" si="338">IF(Q210=1998,IF($E210=0,"",$E210),"")</f>
        <v/>
      </c>
      <c r="DY210" s="23" t="str">
        <f t="shared" ref="DY210:DY227" si="339">IF(Q210=1999,IF($E210=0,"",$E210),"")</f>
        <v/>
      </c>
      <c r="DZ210" s="23" t="str">
        <f t="shared" ref="DZ210:DZ227" si="340">IF(Q210=2000,IF($E210=0,"",$E210),"")</f>
        <v/>
      </c>
      <c r="EA210" s="23" t="str">
        <f t="shared" ref="EA210:EA227" si="341">IF(Q210=2001,IF($E210=0,"",$E210),"")</f>
        <v/>
      </c>
      <c r="EB210" s="23" t="str">
        <f t="shared" ref="EB210:EB227" si="342">IF(Q210=2002,IF($E210=0,"",$E210),"")</f>
        <v/>
      </c>
      <c r="EC210" s="23" t="str">
        <f t="shared" ref="EC210:EC227" si="343">IF(Q210=2003,IF($E210=0,"",$E210),"")</f>
        <v/>
      </c>
      <c r="ED210" s="23" t="str">
        <f t="shared" ref="ED210:ED227" si="344">IF(Q210=2004,IF($E210=0,"",$E210),"")</f>
        <v/>
      </c>
      <c r="EE210" s="23" t="str">
        <f t="shared" ref="EE210:EE227" si="345">IF(Q210=2005,IF($E210=0,"",$E210),"")</f>
        <v/>
      </c>
    </row>
    <row r="211" spans="1:135" ht="11.25" customHeight="1">
      <c r="A211" s="77" t="s">
        <v>219</v>
      </c>
      <c r="B211" s="77" t="s">
        <v>81</v>
      </c>
      <c r="C211" s="127" t="s">
        <v>296</v>
      </c>
      <c r="D211" s="127" t="s">
        <v>150</v>
      </c>
      <c r="E211" s="74">
        <v>1</v>
      </c>
      <c r="F211" s="77" t="s">
        <v>207</v>
      </c>
      <c r="G211" s="106">
        <v>43723</v>
      </c>
      <c r="H211" s="106">
        <v>43736</v>
      </c>
      <c r="I211" s="70"/>
      <c r="J211" s="71"/>
      <c r="K211" s="72"/>
      <c r="L211" s="70">
        <v>1</v>
      </c>
      <c r="M211" s="73" t="s">
        <v>318</v>
      </c>
      <c r="N211" s="72" t="s">
        <v>290</v>
      </c>
      <c r="O211" s="74">
        <f t="shared" ref="O211:O212" si="346">IF(DAY(G211)&lt;=10,1,IF(DAY(G211)&gt;20,3,2))</f>
        <v>2</v>
      </c>
      <c r="P211" s="74">
        <f t="shared" ref="P211:P212" si="347">MONTH(G211)</f>
        <v>9</v>
      </c>
      <c r="Q211" s="74">
        <f t="shared" ref="Q211:Q212" si="348">YEAR(G211)</f>
        <v>2019</v>
      </c>
      <c r="DC211" s="23" t="str">
        <f t="shared" si="317"/>
        <v/>
      </c>
      <c r="DD211" s="23" t="str">
        <f t="shared" si="318"/>
        <v/>
      </c>
      <c r="DE211" s="23" t="str">
        <f t="shared" si="319"/>
        <v/>
      </c>
      <c r="DF211" s="23" t="str">
        <f t="shared" si="320"/>
        <v/>
      </c>
      <c r="DG211" s="23" t="str">
        <f t="shared" si="321"/>
        <v/>
      </c>
      <c r="DH211" s="23" t="str">
        <f t="shared" si="322"/>
        <v/>
      </c>
      <c r="DI211" s="23" t="str">
        <f t="shared" si="323"/>
        <v/>
      </c>
      <c r="DJ211" s="23" t="str">
        <f t="shared" si="324"/>
        <v/>
      </c>
      <c r="DK211" s="23" t="str">
        <f t="shared" si="325"/>
        <v/>
      </c>
      <c r="DL211" s="23" t="str">
        <f t="shared" si="326"/>
        <v/>
      </c>
      <c r="DM211" s="23" t="str">
        <f t="shared" si="327"/>
        <v/>
      </c>
      <c r="DN211" s="23" t="str">
        <f t="shared" si="328"/>
        <v/>
      </c>
      <c r="DO211" s="23" t="str">
        <f t="shared" si="329"/>
        <v/>
      </c>
      <c r="DP211" s="23" t="str">
        <f t="shared" si="330"/>
        <v/>
      </c>
      <c r="DQ211" s="23" t="str">
        <f t="shared" si="331"/>
        <v/>
      </c>
      <c r="DR211" s="23" t="str">
        <f t="shared" si="332"/>
        <v/>
      </c>
      <c r="DS211" s="23" t="str">
        <f t="shared" si="333"/>
        <v/>
      </c>
      <c r="DT211" s="23" t="str">
        <f t="shared" si="334"/>
        <v/>
      </c>
      <c r="DU211" s="23" t="str">
        <f t="shared" si="335"/>
        <v/>
      </c>
      <c r="DV211" s="23" t="str">
        <f t="shared" si="336"/>
        <v/>
      </c>
      <c r="DW211" s="23" t="str">
        <f t="shared" si="337"/>
        <v/>
      </c>
      <c r="DX211" s="23" t="str">
        <f t="shared" si="338"/>
        <v/>
      </c>
      <c r="DY211" s="23" t="str">
        <f t="shared" si="339"/>
        <v/>
      </c>
      <c r="DZ211" s="23" t="str">
        <f t="shared" si="340"/>
        <v/>
      </c>
      <c r="EA211" s="23" t="str">
        <f t="shared" si="341"/>
        <v/>
      </c>
      <c r="EB211" s="23" t="str">
        <f t="shared" si="342"/>
        <v/>
      </c>
      <c r="EC211" s="23" t="str">
        <f t="shared" si="343"/>
        <v/>
      </c>
      <c r="ED211" s="23" t="str">
        <f t="shared" si="344"/>
        <v/>
      </c>
      <c r="EE211" s="23" t="str">
        <f t="shared" si="345"/>
        <v/>
      </c>
    </row>
    <row r="212" spans="1:135" ht="11.25" customHeight="1">
      <c r="A212" s="21" t="s">
        <v>219</v>
      </c>
      <c r="B212" s="21" t="s">
        <v>72</v>
      </c>
      <c r="C212" s="28" t="s">
        <v>302</v>
      </c>
      <c r="D212" s="28" t="s">
        <v>50</v>
      </c>
      <c r="E212" s="20">
        <v>1</v>
      </c>
      <c r="F212" s="21" t="s">
        <v>207</v>
      </c>
      <c r="G212" s="107">
        <v>44078</v>
      </c>
      <c r="H212" s="107">
        <v>44090</v>
      </c>
      <c r="I212" s="33"/>
      <c r="J212" s="27"/>
      <c r="K212" s="37"/>
      <c r="L212" s="33">
        <v>1</v>
      </c>
      <c r="M212" s="128" t="s">
        <v>318</v>
      </c>
      <c r="N212" s="92" t="s">
        <v>300</v>
      </c>
      <c r="O212" s="20">
        <f t="shared" si="346"/>
        <v>1</v>
      </c>
      <c r="P212" s="20">
        <f t="shared" si="347"/>
        <v>9</v>
      </c>
      <c r="Q212" s="20">
        <f t="shared" si="348"/>
        <v>2020</v>
      </c>
      <c r="DC212" s="23" t="str">
        <f t="shared" si="317"/>
        <v/>
      </c>
      <c r="DD212" s="23" t="str">
        <f t="shared" si="318"/>
        <v/>
      </c>
      <c r="DE212" s="23" t="str">
        <f t="shared" si="319"/>
        <v/>
      </c>
      <c r="DF212" s="23" t="str">
        <f t="shared" si="320"/>
        <v/>
      </c>
      <c r="DG212" s="23" t="str">
        <f t="shared" si="321"/>
        <v/>
      </c>
      <c r="DH212" s="23" t="str">
        <f t="shared" si="322"/>
        <v/>
      </c>
      <c r="DI212" s="23" t="str">
        <f t="shared" si="323"/>
        <v/>
      </c>
      <c r="DJ212" s="23" t="str">
        <f t="shared" si="324"/>
        <v/>
      </c>
      <c r="DK212" s="23" t="str">
        <f t="shared" si="325"/>
        <v/>
      </c>
      <c r="DL212" s="23" t="str">
        <f t="shared" si="326"/>
        <v/>
      </c>
      <c r="DM212" s="23" t="str">
        <f t="shared" si="327"/>
        <v/>
      </c>
      <c r="DN212" s="23" t="str">
        <f t="shared" si="328"/>
        <v/>
      </c>
      <c r="DO212" s="23" t="str">
        <f t="shared" si="329"/>
        <v/>
      </c>
      <c r="DP212" s="23" t="str">
        <f t="shared" si="330"/>
        <v/>
      </c>
      <c r="DQ212" s="23" t="str">
        <f t="shared" si="331"/>
        <v/>
      </c>
      <c r="DR212" s="23" t="str">
        <f t="shared" si="332"/>
        <v/>
      </c>
      <c r="DS212" s="23" t="str">
        <f t="shared" si="333"/>
        <v/>
      </c>
      <c r="DT212" s="23" t="str">
        <f t="shared" si="334"/>
        <v/>
      </c>
      <c r="DU212" s="23" t="str">
        <f t="shared" si="335"/>
        <v/>
      </c>
      <c r="DV212" s="23" t="str">
        <f t="shared" si="336"/>
        <v/>
      </c>
      <c r="DW212" s="23" t="str">
        <f t="shared" si="337"/>
        <v/>
      </c>
      <c r="DX212" s="23" t="str">
        <f t="shared" si="338"/>
        <v/>
      </c>
      <c r="DY212" s="23" t="str">
        <f t="shared" si="339"/>
        <v/>
      </c>
      <c r="DZ212" s="23" t="str">
        <f t="shared" si="340"/>
        <v/>
      </c>
      <c r="EA212" s="23" t="str">
        <f t="shared" si="341"/>
        <v/>
      </c>
      <c r="EB212" s="23" t="str">
        <f t="shared" si="342"/>
        <v/>
      </c>
      <c r="EC212" s="23" t="str">
        <f t="shared" si="343"/>
        <v/>
      </c>
      <c r="ED212" s="23" t="str">
        <f t="shared" si="344"/>
        <v/>
      </c>
      <c r="EE212" s="23" t="str">
        <f t="shared" si="345"/>
        <v/>
      </c>
    </row>
    <row r="213" spans="1:135" ht="11.25" customHeight="1">
      <c r="A213" s="77" t="s">
        <v>219</v>
      </c>
      <c r="B213" s="77" t="s">
        <v>72</v>
      </c>
      <c r="C213" s="127" t="s">
        <v>303</v>
      </c>
      <c r="D213" s="127" t="s">
        <v>50</v>
      </c>
      <c r="E213" s="74">
        <v>1</v>
      </c>
      <c r="F213" s="77" t="s">
        <v>207</v>
      </c>
      <c r="G213" s="106">
        <v>44103</v>
      </c>
      <c r="H213" s="106">
        <v>44112</v>
      </c>
      <c r="I213" s="70"/>
      <c r="J213" s="71"/>
      <c r="K213" s="72"/>
      <c r="L213" s="70">
        <v>1</v>
      </c>
      <c r="M213" s="73" t="s">
        <v>318</v>
      </c>
      <c r="N213" s="72" t="s">
        <v>301</v>
      </c>
      <c r="O213" s="74">
        <f t="shared" ref="O213:O214" si="349">IF(DAY(G213)&lt;=10,1,IF(DAY(G213)&gt;20,3,2))</f>
        <v>3</v>
      </c>
      <c r="P213" s="74">
        <f t="shared" ref="P213:P214" si="350">MONTH(G213)</f>
        <v>9</v>
      </c>
      <c r="Q213" s="74">
        <f t="shared" ref="Q213:Q214" si="351">YEAR(G213)</f>
        <v>2020</v>
      </c>
      <c r="DC213" s="23" t="str">
        <f t="shared" si="317"/>
        <v/>
      </c>
      <c r="DD213" s="23" t="str">
        <f t="shared" si="318"/>
        <v/>
      </c>
      <c r="DE213" s="23" t="str">
        <f t="shared" si="319"/>
        <v/>
      </c>
      <c r="DF213" s="23" t="str">
        <f t="shared" si="320"/>
        <v/>
      </c>
      <c r="DG213" s="23" t="str">
        <f t="shared" si="321"/>
        <v/>
      </c>
      <c r="DH213" s="23" t="str">
        <f t="shared" si="322"/>
        <v/>
      </c>
      <c r="DI213" s="23" t="str">
        <f t="shared" si="323"/>
        <v/>
      </c>
      <c r="DJ213" s="23" t="str">
        <f t="shared" si="324"/>
        <v/>
      </c>
      <c r="DK213" s="23" t="str">
        <f t="shared" si="325"/>
        <v/>
      </c>
      <c r="DL213" s="23" t="str">
        <f t="shared" si="326"/>
        <v/>
      </c>
      <c r="DM213" s="23" t="str">
        <f t="shared" si="327"/>
        <v/>
      </c>
      <c r="DN213" s="23" t="str">
        <f t="shared" si="328"/>
        <v/>
      </c>
      <c r="DO213" s="23" t="str">
        <f t="shared" si="329"/>
        <v/>
      </c>
      <c r="DP213" s="23" t="str">
        <f t="shared" si="330"/>
        <v/>
      </c>
      <c r="DQ213" s="23" t="str">
        <f t="shared" si="331"/>
        <v/>
      </c>
      <c r="DR213" s="23" t="str">
        <f t="shared" si="332"/>
        <v/>
      </c>
      <c r="DS213" s="23" t="str">
        <f t="shared" si="333"/>
        <v/>
      </c>
      <c r="DT213" s="23" t="str">
        <f t="shared" si="334"/>
        <v/>
      </c>
      <c r="DU213" s="23" t="str">
        <f t="shared" si="335"/>
        <v/>
      </c>
      <c r="DV213" s="23" t="str">
        <f t="shared" si="336"/>
        <v/>
      </c>
      <c r="DW213" s="23" t="str">
        <f t="shared" si="337"/>
        <v/>
      </c>
      <c r="DX213" s="23" t="str">
        <f t="shared" si="338"/>
        <v/>
      </c>
      <c r="DY213" s="23" t="str">
        <f t="shared" si="339"/>
        <v/>
      </c>
      <c r="DZ213" s="23" t="str">
        <f t="shared" si="340"/>
        <v/>
      </c>
      <c r="EA213" s="23" t="str">
        <f t="shared" si="341"/>
        <v/>
      </c>
      <c r="EB213" s="23" t="str">
        <f t="shared" si="342"/>
        <v/>
      </c>
      <c r="EC213" s="23" t="str">
        <f t="shared" si="343"/>
        <v/>
      </c>
      <c r="ED213" s="23" t="str">
        <f t="shared" si="344"/>
        <v/>
      </c>
      <c r="EE213" s="23" t="str">
        <f t="shared" si="345"/>
        <v/>
      </c>
    </row>
    <row r="214" spans="1:135" ht="11.25" customHeight="1">
      <c r="A214" s="21" t="s">
        <v>219</v>
      </c>
      <c r="B214" s="21" t="s">
        <v>77</v>
      </c>
      <c r="C214" s="28" t="s">
        <v>304</v>
      </c>
      <c r="D214" s="28"/>
      <c r="E214" s="20">
        <v>1</v>
      </c>
      <c r="F214" s="21" t="s">
        <v>207</v>
      </c>
      <c r="G214" s="107">
        <v>44110</v>
      </c>
      <c r="H214" s="107"/>
      <c r="I214" s="33"/>
      <c r="J214" s="27"/>
      <c r="K214" s="37"/>
      <c r="L214" s="33">
        <v>1</v>
      </c>
      <c r="M214" s="128" t="s">
        <v>318</v>
      </c>
      <c r="N214" s="92" t="s">
        <v>300</v>
      </c>
      <c r="O214" s="20">
        <f t="shared" si="349"/>
        <v>1</v>
      </c>
      <c r="P214" s="20">
        <f t="shared" si="350"/>
        <v>10</v>
      </c>
      <c r="Q214" s="20">
        <f t="shared" si="351"/>
        <v>2020</v>
      </c>
      <c r="DC214" s="23" t="str">
        <f t="shared" si="317"/>
        <v/>
      </c>
      <c r="DD214" s="23" t="str">
        <f t="shared" si="318"/>
        <v/>
      </c>
      <c r="DE214" s="23" t="str">
        <f t="shared" si="319"/>
        <v/>
      </c>
      <c r="DF214" s="23" t="str">
        <f t="shared" si="320"/>
        <v/>
      </c>
      <c r="DG214" s="23" t="str">
        <f t="shared" si="321"/>
        <v/>
      </c>
      <c r="DH214" s="23" t="str">
        <f t="shared" si="322"/>
        <v/>
      </c>
      <c r="DI214" s="23" t="str">
        <f t="shared" si="323"/>
        <v/>
      </c>
      <c r="DJ214" s="23" t="str">
        <f t="shared" si="324"/>
        <v/>
      </c>
      <c r="DK214" s="23" t="str">
        <f t="shared" si="325"/>
        <v/>
      </c>
      <c r="DL214" s="23" t="str">
        <f t="shared" si="326"/>
        <v/>
      </c>
      <c r="DM214" s="23" t="str">
        <f t="shared" si="327"/>
        <v/>
      </c>
      <c r="DN214" s="23" t="str">
        <f t="shared" si="328"/>
        <v/>
      </c>
      <c r="DO214" s="23" t="str">
        <f t="shared" si="329"/>
        <v/>
      </c>
      <c r="DP214" s="23" t="str">
        <f t="shared" si="330"/>
        <v/>
      </c>
      <c r="DQ214" s="23" t="str">
        <f t="shared" si="331"/>
        <v/>
      </c>
      <c r="DR214" s="23" t="str">
        <f t="shared" si="332"/>
        <v/>
      </c>
      <c r="DS214" s="23" t="str">
        <f t="shared" si="333"/>
        <v/>
      </c>
      <c r="DT214" s="23" t="str">
        <f t="shared" si="334"/>
        <v/>
      </c>
      <c r="DU214" s="23" t="str">
        <f t="shared" si="335"/>
        <v/>
      </c>
      <c r="DV214" s="23" t="str">
        <f t="shared" si="336"/>
        <v/>
      </c>
      <c r="DW214" s="23" t="str">
        <f t="shared" si="337"/>
        <v/>
      </c>
      <c r="DX214" s="23" t="str">
        <f t="shared" si="338"/>
        <v/>
      </c>
      <c r="DY214" s="23" t="str">
        <f t="shared" si="339"/>
        <v/>
      </c>
      <c r="DZ214" s="23" t="str">
        <f t="shared" si="340"/>
        <v/>
      </c>
      <c r="EA214" s="23" t="str">
        <f t="shared" si="341"/>
        <v/>
      </c>
      <c r="EB214" s="23" t="str">
        <f t="shared" si="342"/>
        <v/>
      </c>
      <c r="EC214" s="23" t="str">
        <f t="shared" si="343"/>
        <v/>
      </c>
      <c r="ED214" s="23" t="str">
        <f t="shared" si="344"/>
        <v/>
      </c>
      <c r="EE214" s="23" t="str">
        <f t="shared" si="345"/>
        <v/>
      </c>
    </row>
    <row r="215" spans="1:135" ht="11.25" customHeight="1">
      <c r="A215" s="77" t="s">
        <v>219</v>
      </c>
      <c r="B215" s="77" t="s">
        <v>78</v>
      </c>
      <c r="C215" s="127" t="s">
        <v>292</v>
      </c>
      <c r="D215" s="127" t="s">
        <v>305</v>
      </c>
      <c r="E215" s="74">
        <v>1</v>
      </c>
      <c r="F215" s="77" t="s">
        <v>228</v>
      </c>
      <c r="G215" s="106">
        <v>43958</v>
      </c>
      <c r="H215" s="106">
        <v>43968</v>
      </c>
      <c r="I215" s="70"/>
      <c r="J215" s="71"/>
      <c r="K215" s="72"/>
      <c r="L215" s="70">
        <v>1</v>
      </c>
      <c r="M215" s="73" t="s">
        <v>318</v>
      </c>
      <c r="N215" s="72" t="s">
        <v>301</v>
      </c>
      <c r="O215" s="74">
        <f t="shared" ref="O215:O216" si="352">IF(DAY(G215)&lt;=10,1,IF(DAY(G215)&gt;20,3,2))</f>
        <v>1</v>
      </c>
      <c r="P215" s="74">
        <f t="shared" ref="P215:P216" si="353">MONTH(G215)</f>
        <v>5</v>
      </c>
      <c r="Q215" s="74">
        <f t="shared" ref="Q215:Q216" si="354">YEAR(G215)</f>
        <v>2020</v>
      </c>
      <c r="DC215" s="23" t="str">
        <f t="shared" si="317"/>
        <v/>
      </c>
      <c r="DD215" s="23" t="str">
        <f t="shared" si="318"/>
        <v/>
      </c>
      <c r="DE215" s="23" t="str">
        <f t="shared" si="319"/>
        <v/>
      </c>
      <c r="DF215" s="23" t="str">
        <f t="shared" si="320"/>
        <v/>
      </c>
      <c r="DG215" s="23" t="str">
        <f t="shared" si="321"/>
        <v/>
      </c>
      <c r="DH215" s="23" t="str">
        <f t="shared" si="322"/>
        <v/>
      </c>
      <c r="DI215" s="23" t="str">
        <f t="shared" si="323"/>
        <v/>
      </c>
      <c r="DJ215" s="23" t="str">
        <f t="shared" si="324"/>
        <v/>
      </c>
      <c r="DK215" s="23" t="str">
        <f t="shared" si="325"/>
        <v/>
      </c>
      <c r="DL215" s="23" t="str">
        <f t="shared" si="326"/>
        <v/>
      </c>
      <c r="DM215" s="23" t="str">
        <f t="shared" si="327"/>
        <v/>
      </c>
      <c r="DN215" s="23" t="str">
        <f t="shared" si="328"/>
        <v/>
      </c>
      <c r="DO215" s="23" t="str">
        <f t="shared" si="329"/>
        <v/>
      </c>
      <c r="DP215" s="23" t="str">
        <f t="shared" si="330"/>
        <v/>
      </c>
      <c r="DQ215" s="23" t="str">
        <f t="shared" si="331"/>
        <v/>
      </c>
      <c r="DR215" s="23" t="str">
        <f t="shared" si="332"/>
        <v/>
      </c>
      <c r="DS215" s="23" t="str">
        <f t="shared" si="333"/>
        <v/>
      </c>
      <c r="DT215" s="23" t="str">
        <f t="shared" si="334"/>
        <v/>
      </c>
      <c r="DU215" s="23" t="str">
        <f t="shared" si="335"/>
        <v/>
      </c>
      <c r="DV215" s="23" t="str">
        <f t="shared" si="336"/>
        <v/>
      </c>
      <c r="DW215" s="23" t="str">
        <f t="shared" si="337"/>
        <v/>
      </c>
      <c r="DX215" s="23" t="str">
        <f t="shared" si="338"/>
        <v/>
      </c>
      <c r="DY215" s="23" t="str">
        <f t="shared" si="339"/>
        <v/>
      </c>
      <c r="DZ215" s="23" t="str">
        <f t="shared" si="340"/>
        <v/>
      </c>
      <c r="EA215" s="23" t="str">
        <f t="shared" si="341"/>
        <v/>
      </c>
      <c r="EB215" s="23" t="str">
        <f t="shared" si="342"/>
        <v/>
      </c>
      <c r="EC215" s="23" t="str">
        <f t="shared" si="343"/>
        <v/>
      </c>
      <c r="ED215" s="23" t="str">
        <f t="shared" si="344"/>
        <v/>
      </c>
      <c r="EE215" s="23" t="str">
        <f t="shared" si="345"/>
        <v/>
      </c>
    </row>
    <row r="216" spans="1:135" ht="11.25" customHeight="1">
      <c r="A216" s="21" t="s">
        <v>219</v>
      </c>
      <c r="B216" s="21" t="s">
        <v>78</v>
      </c>
      <c r="C216" s="28" t="s">
        <v>306</v>
      </c>
      <c r="D216" s="28" t="s">
        <v>307</v>
      </c>
      <c r="E216" s="20">
        <v>1</v>
      </c>
      <c r="F216" s="21" t="s">
        <v>308</v>
      </c>
      <c r="G216" s="107">
        <v>44069</v>
      </c>
      <c r="H216" s="107">
        <v>44072</v>
      </c>
      <c r="I216" s="33"/>
      <c r="J216" s="27"/>
      <c r="K216" s="37"/>
      <c r="L216" s="33">
        <v>1</v>
      </c>
      <c r="M216" s="128" t="s">
        <v>318</v>
      </c>
      <c r="N216" s="92" t="s">
        <v>300</v>
      </c>
      <c r="O216" s="20">
        <f t="shared" si="352"/>
        <v>3</v>
      </c>
      <c r="P216" s="20">
        <f t="shared" si="353"/>
        <v>8</v>
      </c>
      <c r="Q216" s="20">
        <f t="shared" si="354"/>
        <v>2020</v>
      </c>
      <c r="DC216" s="23" t="str">
        <f t="shared" si="317"/>
        <v/>
      </c>
      <c r="DD216" s="23" t="str">
        <f t="shared" si="318"/>
        <v/>
      </c>
      <c r="DE216" s="23" t="str">
        <f t="shared" si="319"/>
        <v/>
      </c>
      <c r="DF216" s="23" t="str">
        <f t="shared" si="320"/>
        <v/>
      </c>
      <c r="DG216" s="23" t="str">
        <f t="shared" si="321"/>
        <v/>
      </c>
      <c r="DH216" s="23" t="str">
        <f t="shared" si="322"/>
        <v/>
      </c>
      <c r="DI216" s="23" t="str">
        <f t="shared" si="323"/>
        <v/>
      </c>
      <c r="DJ216" s="23" t="str">
        <f t="shared" si="324"/>
        <v/>
      </c>
      <c r="DK216" s="23" t="str">
        <f t="shared" si="325"/>
        <v/>
      </c>
      <c r="DL216" s="23" t="str">
        <f t="shared" si="326"/>
        <v/>
      </c>
      <c r="DM216" s="23" t="str">
        <f t="shared" si="327"/>
        <v/>
      </c>
      <c r="DN216" s="23" t="str">
        <f t="shared" si="328"/>
        <v/>
      </c>
      <c r="DO216" s="23" t="str">
        <f t="shared" si="329"/>
        <v/>
      </c>
      <c r="DP216" s="23" t="str">
        <f t="shared" si="330"/>
        <v/>
      </c>
      <c r="DQ216" s="23" t="str">
        <f t="shared" si="331"/>
        <v/>
      </c>
      <c r="DR216" s="23" t="str">
        <f t="shared" si="332"/>
        <v/>
      </c>
      <c r="DS216" s="23" t="str">
        <f t="shared" si="333"/>
        <v/>
      </c>
      <c r="DT216" s="23" t="str">
        <f t="shared" si="334"/>
        <v/>
      </c>
      <c r="DU216" s="23" t="str">
        <f t="shared" si="335"/>
        <v/>
      </c>
      <c r="DV216" s="23" t="str">
        <f t="shared" si="336"/>
        <v/>
      </c>
      <c r="DW216" s="23" t="str">
        <f t="shared" si="337"/>
        <v/>
      </c>
      <c r="DX216" s="23" t="str">
        <f t="shared" si="338"/>
        <v/>
      </c>
      <c r="DY216" s="23" t="str">
        <f t="shared" si="339"/>
        <v/>
      </c>
      <c r="DZ216" s="23" t="str">
        <f t="shared" si="340"/>
        <v/>
      </c>
      <c r="EA216" s="23" t="str">
        <f t="shared" si="341"/>
        <v/>
      </c>
      <c r="EB216" s="23" t="str">
        <f t="shared" si="342"/>
        <v/>
      </c>
      <c r="EC216" s="23" t="str">
        <f t="shared" si="343"/>
        <v/>
      </c>
      <c r="ED216" s="23" t="str">
        <f t="shared" si="344"/>
        <v/>
      </c>
      <c r="EE216" s="23" t="str">
        <f t="shared" si="345"/>
        <v/>
      </c>
    </row>
    <row r="217" spans="1:135" ht="11.25" customHeight="1">
      <c r="A217" s="77" t="s">
        <v>219</v>
      </c>
      <c r="B217" s="77" t="s">
        <v>79</v>
      </c>
      <c r="C217" s="127" t="s">
        <v>309</v>
      </c>
      <c r="D217" s="127" t="s">
        <v>310</v>
      </c>
      <c r="E217" s="74">
        <v>1</v>
      </c>
      <c r="F217" s="77" t="s">
        <v>207</v>
      </c>
      <c r="G217" s="106">
        <v>44097</v>
      </c>
      <c r="H217" s="106"/>
      <c r="I217" s="70"/>
      <c r="J217" s="129"/>
      <c r="K217" s="72"/>
      <c r="L217" s="70">
        <v>1</v>
      </c>
      <c r="M217" s="73" t="s">
        <v>318</v>
      </c>
      <c r="N217" s="72" t="s">
        <v>301</v>
      </c>
      <c r="O217" s="74">
        <f t="shared" ref="O217:O218" si="355">IF(DAY(G217)&lt;=10,1,IF(DAY(G217)&gt;20,3,2))</f>
        <v>3</v>
      </c>
      <c r="P217" s="74">
        <f t="shared" ref="P217:P218" si="356">MONTH(G217)</f>
        <v>9</v>
      </c>
      <c r="Q217" s="74">
        <f t="shared" ref="Q217:Q218" si="357">YEAR(G217)</f>
        <v>2020</v>
      </c>
      <c r="DC217" s="23" t="str">
        <f t="shared" si="317"/>
        <v/>
      </c>
      <c r="DD217" s="23" t="str">
        <f t="shared" si="318"/>
        <v/>
      </c>
      <c r="DE217" s="23" t="str">
        <f t="shared" si="319"/>
        <v/>
      </c>
      <c r="DF217" s="23" t="str">
        <f t="shared" si="320"/>
        <v/>
      </c>
      <c r="DG217" s="23" t="str">
        <f t="shared" si="321"/>
        <v/>
      </c>
      <c r="DH217" s="23" t="str">
        <f t="shared" si="322"/>
        <v/>
      </c>
      <c r="DI217" s="23" t="str">
        <f t="shared" si="323"/>
        <v/>
      </c>
      <c r="DJ217" s="23" t="str">
        <f t="shared" si="324"/>
        <v/>
      </c>
      <c r="DK217" s="23" t="str">
        <f t="shared" si="325"/>
        <v/>
      </c>
      <c r="DL217" s="23" t="str">
        <f t="shared" si="326"/>
        <v/>
      </c>
      <c r="DM217" s="23" t="str">
        <f t="shared" si="327"/>
        <v/>
      </c>
      <c r="DN217" s="23" t="str">
        <f t="shared" si="328"/>
        <v/>
      </c>
      <c r="DO217" s="23" t="str">
        <f t="shared" si="329"/>
        <v/>
      </c>
      <c r="DP217" s="23" t="str">
        <f t="shared" si="330"/>
        <v/>
      </c>
      <c r="DQ217" s="23" t="str">
        <f t="shared" si="331"/>
        <v/>
      </c>
      <c r="DR217" s="23" t="str">
        <f t="shared" si="332"/>
        <v/>
      </c>
      <c r="DS217" s="23" t="str">
        <f t="shared" si="333"/>
        <v/>
      </c>
      <c r="DT217" s="23" t="str">
        <f t="shared" si="334"/>
        <v/>
      </c>
      <c r="DU217" s="23" t="str">
        <f t="shared" si="335"/>
        <v/>
      </c>
      <c r="DV217" s="23" t="str">
        <f t="shared" si="336"/>
        <v/>
      </c>
      <c r="DW217" s="23" t="str">
        <f t="shared" si="337"/>
        <v/>
      </c>
      <c r="DX217" s="23" t="str">
        <f t="shared" si="338"/>
        <v/>
      </c>
      <c r="DY217" s="23" t="str">
        <f t="shared" si="339"/>
        <v/>
      </c>
      <c r="DZ217" s="23" t="str">
        <f t="shared" si="340"/>
        <v/>
      </c>
      <c r="EA217" s="23" t="str">
        <f t="shared" si="341"/>
        <v/>
      </c>
      <c r="EB217" s="23" t="str">
        <f t="shared" si="342"/>
        <v/>
      </c>
      <c r="EC217" s="23" t="str">
        <f t="shared" si="343"/>
        <v/>
      </c>
      <c r="ED217" s="23" t="str">
        <f t="shared" si="344"/>
        <v/>
      </c>
      <c r="EE217" s="23" t="str">
        <f t="shared" si="345"/>
        <v/>
      </c>
    </row>
    <row r="218" spans="1:135" ht="11.25" customHeight="1">
      <c r="A218" s="21" t="s">
        <v>219</v>
      </c>
      <c r="B218" s="21" t="s">
        <v>81</v>
      </c>
      <c r="C218" s="28" t="s">
        <v>190</v>
      </c>
      <c r="D218" s="28" t="s">
        <v>150</v>
      </c>
      <c r="E218" s="20">
        <v>1</v>
      </c>
      <c r="F218" s="21" t="s">
        <v>228</v>
      </c>
      <c r="G218" s="107">
        <v>43983</v>
      </c>
      <c r="H218" s="107">
        <v>43984</v>
      </c>
      <c r="I218" s="33"/>
      <c r="J218" s="27"/>
      <c r="K218" s="37"/>
      <c r="L218" s="33">
        <v>1</v>
      </c>
      <c r="M218" s="128" t="s">
        <v>318</v>
      </c>
      <c r="N218" s="92" t="s">
        <v>300</v>
      </c>
      <c r="O218" s="20">
        <f t="shared" si="355"/>
        <v>1</v>
      </c>
      <c r="P218" s="20">
        <f t="shared" si="356"/>
        <v>6</v>
      </c>
      <c r="Q218" s="20">
        <f t="shared" si="357"/>
        <v>2020</v>
      </c>
      <c r="DC218" s="23" t="str">
        <f t="shared" si="317"/>
        <v/>
      </c>
      <c r="DD218" s="23" t="str">
        <f t="shared" si="318"/>
        <v/>
      </c>
      <c r="DE218" s="23" t="str">
        <f t="shared" si="319"/>
        <v/>
      </c>
      <c r="DF218" s="23" t="str">
        <f t="shared" si="320"/>
        <v/>
      </c>
      <c r="DG218" s="23" t="str">
        <f t="shared" si="321"/>
        <v/>
      </c>
      <c r="DH218" s="23" t="str">
        <f t="shared" si="322"/>
        <v/>
      </c>
      <c r="DI218" s="23" t="str">
        <f t="shared" si="323"/>
        <v/>
      </c>
      <c r="DJ218" s="23" t="str">
        <f t="shared" si="324"/>
        <v/>
      </c>
      <c r="DK218" s="23" t="str">
        <f t="shared" si="325"/>
        <v/>
      </c>
      <c r="DL218" s="23" t="str">
        <f t="shared" si="326"/>
        <v/>
      </c>
      <c r="DM218" s="23" t="str">
        <f t="shared" si="327"/>
        <v/>
      </c>
      <c r="DN218" s="23" t="str">
        <f t="shared" si="328"/>
        <v/>
      </c>
      <c r="DO218" s="23" t="str">
        <f t="shared" si="329"/>
        <v/>
      </c>
      <c r="DP218" s="23" t="str">
        <f t="shared" si="330"/>
        <v/>
      </c>
      <c r="DQ218" s="23" t="str">
        <f t="shared" si="331"/>
        <v/>
      </c>
      <c r="DR218" s="23" t="str">
        <f t="shared" si="332"/>
        <v/>
      </c>
      <c r="DS218" s="23" t="str">
        <f t="shared" si="333"/>
        <v/>
      </c>
      <c r="DT218" s="23" t="str">
        <f t="shared" si="334"/>
        <v/>
      </c>
      <c r="DU218" s="23" t="str">
        <f t="shared" si="335"/>
        <v/>
      </c>
      <c r="DV218" s="23" t="str">
        <f t="shared" si="336"/>
        <v/>
      </c>
      <c r="DW218" s="23" t="str">
        <f t="shared" si="337"/>
        <v/>
      </c>
      <c r="DX218" s="23" t="str">
        <f t="shared" si="338"/>
        <v/>
      </c>
      <c r="DY218" s="23" t="str">
        <f t="shared" si="339"/>
        <v/>
      </c>
      <c r="DZ218" s="23" t="str">
        <f t="shared" si="340"/>
        <v/>
      </c>
      <c r="EA218" s="23" t="str">
        <f t="shared" si="341"/>
        <v/>
      </c>
      <c r="EB218" s="23" t="str">
        <f t="shared" si="342"/>
        <v/>
      </c>
      <c r="EC218" s="23" t="str">
        <f t="shared" si="343"/>
        <v/>
      </c>
      <c r="ED218" s="23" t="str">
        <f t="shared" si="344"/>
        <v/>
      </c>
      <c r="EE218" s="23" t="str">
        <f t="shared" si="345"/>
        <v/>
      </c>
    </row>
    <row r="219" spans="1:135" ht="11.25" customHeight="1">
      <c r="A219" s="77" t="s">
        <v>219</v>
      </c>
      <c r="B219" s="77" t="s">
        <v>72</v>
      </c>
      <c r="C219" s="127" t="s">
        <v>160</v>
      </c>
      <c r="D219" s="127" t="s">
        <v>50</v>
      </c>
      <c r="E219" s="74">
        <v>1</v>
      </c>
      <c r="F219" s="77" t="s">
        <v>228</v>
      </c>
      <c r="G219" s="106">
        <v>43986</v>
      </c>
      <c r="H219" s="106">
        <v>44006</v>
      </c>
      <c r="I219" s="70"/>
      <c r="J219" s="129" t="s">
        <v>311</v>
      </c>
      <c r="K219" s="72"/>
      <c r="L219" s="70">
        <v>0</v>
      </c>
      <c r="M219" s="73" t="s">
        <v>318</v>
      </c>
      <c r="N219" s="72" t="s">
        <v>301</v>
      </c>
      <c r="O219" s="74">
        <f t="shared" ref="O219:O220" si="358">IF(DAY(G219)&lt;=10,1,IF(DAY(G219)&gt;20,3,2))</f>
        <v>1</v>
      </c>
      <c r="P219" s="74">
        <f t="shared" ref="P219:P220" si="359">MONTH(G219)</f>
        <v>6</v>
      </c>
      <c r="Q219" s="74">
        <f t="shared" ref="Q219:Q220" si="360">YEAR(G219)</f>
        <v>2020</v>
      </c>
      <c r="DC219" s="23" t="str">
        <f t="shared" si="317"/>
        <v/>
      </c>
      <c r="DD219" s="23" t="str">
        <f t="shared" si="318"/>
        <v/>
      </c>
      <c r="DE219" s="23" t="str">
        <f t="shared" si="319"/>
        <v/>
      </c>
      <c r="DF219" s="23" t="str">
        <f t="shared" si="320"/>
        <v/>
      </c>
      <c r="DG219" s="23" t="str">
        <f t="shared" si="321"/>
        <v/>
      </c>
      <c r="DH219" s="23" t="str">
        <f t="shared" si="322"/>
        <v/>
      </c>
      <c r="DI219" s="23" t="str">
        <f t="shared" si="323"/>
        <v/>
      </c>
      <c r="DJ219" s="23" t="str">
        <f t="shared" si="324"/>
        <v/>
      </c>
      <c r="DK219" s="23" t="str">
        <f t="shared" si="325"/>
        <v/>
      </c>
      <c r="DL219" s="23" t="str">
        <f t="shared" si="326"/>
        <v/>
      </c>
      <c r="DM219" s="23" t="str">
        <f t="shared" si="327"/>
        <v/>
      </c>
      <c r="DN219" s="23" t="str">
        <f t="shared" si="328"/>
        <v/>
      </c>
      <c r="DO219" s="23" t="str">
        <f t="shared" si="329"/>
        <v/>
      </c>
      <c r="DP219" s="23" t="str">
        <f t="shared" si="330"/>
        <v/>
      </c>
      <c r="DQ219" s="23" t="str">
        <f t="shared" si="331"/>
        <v/>
      </c>
      <c r="DR219" s="23" t="str">
        <f t="shared" si="332"/>
        <v/>
      </c>
      <c r="DS219" s="23" t="str">
        <f t="shared" si="333"/>
        <v/>
      </c>
      <c r="DT219" s="23" t="str">
        <f t="shared" si="334"/>
        <v/>
      </c>
      <c r="DU219" s="23" t="str">
        <f t="shared" si="335"/>
        <v/>
      </c>
      <c r="DV219" s="23" t="str">
        <f t="shared" si="336"/>
        <v/>
      </c>
      <c r="DW219" s="23" t="str">
        <f t="shared" si="337"/>
        <v/>
      </c>
      <c r="DX219" s="23" t="str">
        <f t="shared" si="338"/>
        <v/>
      </c>
      <c r="DY219" s="23" t="str">
        <f t="shared" si="339"/>
        <v/>
      </c>
      <c r="DZ219" s="23" t="str">
        <f t="shared" si="340"/>
        <v/>
      </c>
      <c r="EA219" s="23" t="str">
        <f t="shared" si="341"/>
        <v/>
      </c>
      <c r="EB219" s="23" t="str">
        <f t="shared" si="342"/>
        <v/>
      </c>
      <c r="EC219" s="23" t="str">
        <f t="shared" si="343"/>
        <v/>
      </c>
      <c r="ED219" s="23" t="str">
        <f t="shared" si="344"/>
        <v/>
      </c>
      <c r="EE219" s="23" t="str">
        <f t="shared" si="345"/>
        <v/>
      </c>
    </row>
    <row r="220" spans="1:135" ht="11.25" customHeight="1">
      <c r="A220" s="21" t="s">
        <v>219</v>
      </c>
      <c r="B220" s="21" t="s">
        <v>81</v>
      </c>
      <c r="C220" s="28" t="s">
        <v>312</v>
      </c>
      <c r="D220" s="28" t="s">
        <v>156</v>
      </c>
      <c r="E220" s="20">
        <v>1</v>
      </c>
      <c r="F220" s="21" t="s">
        <v>207</v>
      </c>
      <c r="G220" s="107">
        <v>44055</v>
      </c>
      <c r="H220" s="107">
        <v>44057</v>
      </c>
      <c r="I220" s="33"/>
      <c r="J220" s="27"/>
      <c r="K220" s="37"/>
      <c r="L220" s="33">
        <v>1</v>
      </c>
      <c r="M220" s="128" t="s">
        <v>318</v>
      </c>
      <c r="N220" s="92" t="s">
        <v>300</v>
      </c>
      <c r="O220" s="20">
        <f t="shared" si="358"/>
        <v>2</v>
      </c>
      <c r="P220" s="20">
        <f t="shared" si="359"/>
        <v>8</v>
      </c>
      <c r="Q220" s="20">
        <f t="shared" si="360"/>
        <v>2020</v>
      </c>
      <c r="DC220" s="23" t="str">
        <f t="shared" si="317"/>
        <v/>
      </c>
      <c r="DD220" s="23" t="str">
        <f t="shared" si="318"/>
        <v/>
      </c>
      <c r="DE220" s="23" t="str">
        <f t="shared" si="319"/>
        <v/>
      </c>
      <c r="DF220" s="23" t="str">
        <f t="shared" si="320"/>
        <v/>
      </c>
      <c r="DG220" s="23" t="str">
        <f t="shared" si="321"/>
        <v/>
      </c>
      <c r="DH220" s="23" t="str">
        <f t="shared" si="322"/>
        <v/>
      </c>
      <c r="DI220" s="23" t="str">
        <f t="shared" si="323"/>
        <v/>
      </c>
      <c r="DJ220" s="23" t="str">
        <f t="shared" si="324"/>
        <v/>
      </c>
      <c r="DK220" s="23" t="str">
        <f t="shared" si="325"/>
        <v/>
      </c>
      <c r="DL220" s="23" t="str">
        <f t="shared" si="326"/>
        <v/>
      </c>
      <c r="DM220" s="23" t="str">
        <f t="shared" si="327"/>
        <v/>
      </c>
      <c r="DN220" s="23" t="str">
        <f t="shared" si="328"/>
        <v/>
      </c>
      <c r="DO220" s="23" t="str">
        <f t="shared" si="329"/>
        <v/>
      </c>
      <c r="DP220" s="23" t="str">
        <f t="shared" si="330"/>
        <v/>
      </c>
      <c r="DQ220" s="23" t="str">
        <f t="shared" si="331"/>
        <v/>
      </c>
      <c r="DR220" s="23" t="str">
        <f t="shared" si="332"/>
        <v/>
      </c>
      <c r="DS220" s="23" t="str">
        <f t="shared" si="333"/>
        <v/>
      </c>
      <c r="DT220" s="23" t="str">
        <f t="shared" si="334"/>
        <v/>
      </c>
      <c r="DU220" s="23" t="str">
        <f t="shared" si="335"/>
        <v/>
      </c>
      <c r="DV220" s="23" t="str">
        <f t="shared" si="336"/>
        <v/>
      </c>
      <c r="DW220" s="23" t="str">
        <f t="shared" si="337"/>
        <v/>
      </c>
      <c r="DX220" s="23" t="str">
        <f t="shared" si="338"/>
        <v/>
      </c>
      <c r="DY220" s="23" t="str">
        <f t="shared" si="339"/>
        <v/>
      </c>
      <c r="DZ220" s="23" t="str">
        <f t="shared" si="340"/>
        <v/>
      </c>
      <c r="EA220" s="23" t="str">
        <f t="shared" si="341"/>
        <v/>
      </c>
      <c r="EB220" s="23" t="str">
        <f t="shared" si="342"/>
        <v/>
      </c>
      <c r="EC220" s="23" t="str">
        <f t="shared" si="343"/>
        <v/>
      </c>
      <c r="ED220" s="23" t="str">
        <f t="shared" si="344"/>
        <v/>
      </c>
      <c r="EE220" s="23" t="str">
        <f t="shared" si="345"/>
        <v/>
      </c>
    </row>
    <row r="221" spans="1:135" ht="11.25" customHeight="1">
      <c r="A221" s="77" t="s">
        <v>219</v>
      </c>
      <c r="B221" s="77" t="s">
        <v>81</v>
      </c>
      <c r="C221" s="127" t="s">
        <v>176</v>
      </c>
      <c r="D221" s="127" t="s">
        <v>174</v>
      </c>
      <c r="E221" s="74">
        <v>1</v>
      </c>
      <c r="F221" s="77" t="s">
        <v>207</v>
      </c>
      <c r="G221" s="106">
        <v>44061</v>
      </c>
      <c r="H221" s="106">
        <v>44063</v>
      </c>
      <c r="I221" s="70"/>
      <c r="J221" s="71"/>
      <c r="K221" s="72"/>
      <c r="L221" s="70">
        <v>1</v>
      </c>
      <c r="M221" s="73" t="s">
        <v>318</v>
      </c>
      <c r="N221" s="72" t="s">
        <v>301</v>
      </c>
      <c r="O221" s="74">
        <f t="shared" ref="O221:O222" si="361">IF(DAY(G221)&lt;=10,1,IF(DAY(G221)&gt;20,3,2))</f>
        <v>2</v>
      </c>
      <c r="P221" s="74">
        <f t="shared" ref="P221:P222" si="362">MONTH(G221)</f>
        <v>8</v>
      </c>
      <c r="Q221" s="74">
        <f t="shared" ref="Q221:Q222" si="363">YEAR(G221)</f>
        <v>2020</v>
      </c>
      <c r="DC221" s="23" t="str">
        <f t="shared" si="317"/>
        <v/>
      </c>
      <c r="DD221" s="23" t="str">
        <f t="shared" si="318"/>
        <v/>
      </c>
      <c r="DE221" s="23" t="str">
        <f t="shared" si="319"/>
        <v/>
      </c>
      <c r="DF221" s="23" t="str">
        <f t="shared" si="320"/>
        <v/>
      </c>
      <c r="DG221" s="23" t="str">
        <f t="shared" si="321"/>
        <v/>
      </c>
      <c r="DH221" s="23" t="str">
        <f t="shared" si="322"/>
        <v/>
      </c>
      <c r="DI221" s="23" t="str">
        <f t="shared" si="323"/>
        <v/>
      </c>
      <c r="DJ221" s="23" t="str">
        <f t="shared" si="324"/>
        <v/>
      </c>
      <c r="DK221" s="23" t="str">
        <f t="shared" si="325"/>
        <v/>
      </c>
      <c r="DL221" s="23" t="str">
        <f t="shared" si="326"/>
        <v/>
      </c>
      <c r="DM221" s="23" t="str">
        <f t="shared" si="327"/>
        <v/>
      </c>
      <c r="DN221" s="23" t="str">
        <f t="shared" si="328"/>
        <v/>
      </c>
      <c r="DO221" s="23" t="str">
        <f t="shared" si="329"/>
        <v/>
      </c>
      <c r="DP221" s="23" t="str">
        <f t="shared" si="330"/>
        <v/>
      </c>
      <c r="DQ221" s="23" t="str">
        <f t="shared" si="331"/>
        <v/>
      </c>
      <c r="DR221" s="23" t="str">
        <f t="shared" si="332"/>
        <v/>
      </c>
      <c r="DS221" s="23" t="str">
        <f t="shared" si="333"/>
        <v/>
      </c>
      <c r="DT221" s="23" t="str">
        <f t="shared" si="334"/>
        <v/>
      </c>
      <c r="DU221" s="23" t="str">
        <f t="shared" si="335"/>
        <v/>
      </c>
      <c r="DV221" s="23" t="str">
        <f t="shared" si="336"/>
        <v/>
      </c>
      <c r="DW221" s="23" t="str">
        <f t="shared" si="337"/>
        <v/>
      </c>
      <c r="DX221" s="23" t="str">
        <f t="shared" si="338"/>
        <v/>
      </c>
      <c r="DY221" s="23" t="str">
        <f t="shared" si="339"/>
        <v/>
      </c>
      <c r="DZ221" s="23" t="str">
        <f t="shared" si="340"/>
        <v/>
      </c>
      <c r="EA221" s="23" t="str">
        <f t="shared" si="341"/>
        <v/>
      </c>
      <c r="EB221" s="23" t="str">
        <f t="shared" si="342"/>
        <v/>
      </c>
      <c r="EC221" s="23" t="str">
        <f t="shared" si="343"/>
        <v/>
      </c>
      <c r="ED221" s="23" t="str">
        <f t="shared" si="344"/>
        <v/>
      </c>
      <c r="EE221" s="23" t="str">
        <f t="shared" si="345"/>
        <v/>
      </c>
    </row>
    <row r="222" spans="1:135" ht="11.25" customHeight="1">
      <c r="A222" s="21" t="s">
        <v>219</v>
      </c>
      <c r="B222" s="21" t="s">
        <v>81</v>
      </c>
      <c r="C222" s="28" t="s">
        <v>317</v>
      </c>
      <c r="D222" s="28" t="s">
        <v>156</v>
      </c>
      <c r="E222" s="20">
        <v>1</v>
      </c>
      <c r="F222" s="21" t="s">
        <v>207</v>
      </c>
      <c r="G222" s="107">
        <v>44074</v>
      </c>
      <c r="H222" s="107"/>
      <c r="I222" s="33"/>
      <c r="J222" s="27"/>
      <c r="K222" s="37"/>
      <c r="L222" s="33">
        <v>1</v>
      </c>
      <c r="M222" s="128" t="s">
        <v>318</v>
      </c>
      <c r="N222" s="92" t="s">
        <v>300</v>
      </c>
      <c r="O222" s="20">
        <f t="shared" si="361"/>
        <v>3</v>
      </c>
      <c r="P222" s="20">
        <f t="shared" si="362"/>
        <v>8</v>
      </c>
      <c r="Q222" s="20">
        <f t="shared" si="363"/>
        <v>2020</v>
      </c>
      <c r="DC222" s="23" t="str">
        <f t="shared" si="317"/>
        <v/>
      </c>
      <c r="DD222" s="23" t="str">
        <f t="shared" si="318"/>
        <v/>
      </c>
      <c r="DE222" s="23" t="str">
        <f t="shared" si="319"/>
        <v/>
      </c>
      <c r="DF222" s="23" t="str">
        <f t="shared" si="320"/>
        <v/>
      </c>
      <c r="DG222" s="23" t="str">
        <f t="shared" si="321"/>
        <v/>
      </c>
      <c r="DH222" s="23" t="str">
        <f t="shared" si="322"/>
        <v/>
      </c>
      <c r="DI222" s="23" t="str">
        <f t="shared" si="323"/>
        <v/>
      </c>
      <c r="DJ222" s="23" t="str">
        <f t="shared" si="324"/>
        <v/>
      </c>
      <c r="DK222" s="23" t="str">
        <f t="shared" si="325"/>
        <v/>
      </c>
      <c r="DL222" s="23" t="str">
        <f t="shared" si="326"/>
        <v/>
      </c>
      <c r="DM222" s="23" t="str">
        <f t="shared" si="327"/>
        <v/>
      </c>
      <c r="DN222" s="23" t="str">
        <f t="shared" si="328"/>
        <v/>
      </c>
      <c r="DO222" s="23" t="str">
        <f t="shared" si="329"/>
        <v/>
      </c>
      <c r="DP222" s="23" t="str">
        <f t="shared" si="330"/>
        <v/>
      </c>
      <c r="DQ222" s="23" t="str">
        <f t="shared" si="331"/>
        <v/>
      </c>
      <c r="DR222" s="23" t="str">
        <f t="shared" si="332"/>
        <v/>
      </c>
      <c r="DS222" s="23" t="str">
        <f t="shared" si="333"/>
        <v/>
      </c>
      <c r="DT222" s="23" t="str">
        <f t="shared" si="334"/>
        <v/>
      </c>
      <c r="DU222" s="23" t="str">
        <f t="shared" si="335"/>
        <v/>
      </c>
      <c r="DV222" s="23" t="str">
        <f t="shared" si="336"/>
        <v/>
      </c>
      <c r="DW222" s="23" t="str">
        <f t="shared" si="337"/>
        <v/>
      </c>
      <c r="DX222" s="23" t="str">
        <f t="shared" si="338"/>
        <v/>
      </c>
      <c r="DY222" s="23" t="str">
        <f t="shared" si="339"/>
        <v/>
      </c>
      <c r="DZ222" s="23" t="str">
        <f t="shared" si="340"/>
        <v/>
      </c>
      <c r="EA222" s="23" t="str">
        <f t="shared" si="341"/>
        <v/>
      </c>
      <c r="EB222" s="23" t="str">
        <f t="shared" si="342"/>
        <v/>
      </c>
      <c r="EC222" s="23" t="str">
        <f t="shared" si="343"/>
        <v/>
      </c>
      <c r="ED222" s="23" t="str">
        <f t="shared" si="344"/>
        <v/>
      </c>
      <c r="EE222" s="23" t="str">
        <f t="shared" si="345"/>
        <v/>
      </c>
    </row>
    <row r="223" spans="1:135" ht="11.25" customHeight="1">
      <c r="A223" s="77" t="s">
        <v>219</v>
      </c>
      <c r="B223" s="77" t="s">
        <v>81</v>
      </c>
      <c r="C223" s="127" t="s">
        <v>316</v>
      </c>
      <c r="D223" s="127" t="s">
        <v>156</v>
      </c>
      <c r="E223" s="74">
        <v>1</v>
      </c>
      <c r="F223" s="77" t="s">
        <v>207</v>
      </c>
      <c r="G223" s="106">
        <v>44076</v>
      </c>
      <c r="H223" s="106">
        <v>44083</v>
      </c>
      <c r="I223" s="70"/>
      <c r="J223" s="71"/>
      <c r="K223" s="72"/>
      <c r="L223" s="70">
        <v>1</v>
      </c>
      <c r="M223" s="73" t="s">
        <v>318</v>
      </c>
      <c r="N223" s="72" t="s">
        <v>301</v>
      </c>
      <c r="O223" s="74">
        <f t="shared" ref="O223:O224" si="364">IF(DAY(G223)&lt;=10,1,IF(DAY(G223)&gt;20,3,2))</f>
        <v>1</v>
      </c>
      <c r="P223" s="74">
        <f t="shared" ref="P223:P224" si="365">MONTH(G223)</f>
        <v>9</v>
      </c>
      <c r="Q223" s="74">
        <f t="shared" ref="Q223:Q224" si="366">YEAR(G223)</f>
        <v>2020</v>
      </c>
      <c r="DC223" s="23" t="str">
        <f t="shared" si="317"/>
        <v/>
      </c>
      <c r="DD223" s="23" t="str">
        <f t="shared" si="318"/>
        <v/>
      </c>
      <c r="DE223" s="23" t="str">
        <f t="shared" si="319"/>
        <v/>
      </c>
      <c r="DF223" s="23" t="str">
        <f t="shared" si="320"/>
        <v/>
      </c>
      <c r="DG223" s="23" t="str">
        <f t="shared" si="321"/>
        <v/>
      </c>
      <c r="DH223" s="23" t="str">
        <f t="shared" si="322"/>
        <v/>
      </c>
      <c r="DI223" s="23" t="str">
        <f t="shared" si="323"/>
        <v/>
      </c>
      <c r="DJ223" s="23" t="str">
        <f t="shared" si="324"/>
        <v/>
      </c>
      <c r="DK223" s="23" t="str">
        <f t="shared" si="325"/>
        <v/>
      </c>
      <c r="DL223" s="23" t="str">
        <f t="shared" si="326"/>
        <v/>
      </c>
      <c r="DM223" s="23" t="str">
        <f t="shared" si="327"/>
        <v/>
      </c>
      <c r="DN223" s="23" t="str">
        <f t="shared" si="328"/>
        <v/>
      </c>
      <c r="DO223" s="23" t="str">
        <f t="shared" si="329"/>
        <v/>
      </c>
      <c r="DP223" s="23" t="str">
        <f t="shared" si="330"/>
        <v/>
      </c>
      <c r="DQ223" s="23" t="str">
        <f t="shared" si="331"/>
        <v/>
      </c>
      <c r="DR223" s="23" t="str">
        <f t="shared" si="332"/>
        <v/>
      </c>
      <c r="DS223" s="23" t="str">
        <f t="shared" si="333"/>
        <v/>
      </c>
      <c r="DT223" s="23" t="str">
        <f t="shared" si="334"/>
        <v/>
      </c>
      <c r="DU223" s="23" t="str">
        <f t="shared" si="335"/>
        <v/>
      </c>
      <c r="DV223" s="23" t="str">
        <f t="shared" si="336"/>
        <v/>
      </c>
      <c r="DW223" s="23" t="str">
        <f t="shared" si="337"/>
        <v/>
      </c>
      <c r="DX223" s="23" t="str">
        <f t="shared" si="338"/>
        <v/>
      </c>
      <c r="DY223" s="23" t="str">
        <f t="shared" si="339"/>
        <v/>
      </c>
      <c r="DZ223" s="23" t="str">
        <f t="shared" si="340"/>
        <v/>
      </c>
      <c r="EA223" s="23" t="str">
        <f t="shared" si="341"/>
        <v/>
      </c>
      <c r="EB223" s="23" t="str">
        <f t="shared" si="342"/>
        <v/>
      </c>
      <c r="EC223" s="23" t="str">
        <f t="shared" si="343"/>
        <v/>
      </c>
      <c r="ED223" s="23" t="str">
        <f t="shared" si="344"/>
        <v/>
      </c>
      <c r="EE223" s="23" t="str">
        <f t="shared" si="345"/>
        <v/>
      </c>
    </row>
    <row r="224" spans="1:135" ht="11.25" customHeight="1">
      <c r="A224" s="21" t="s">
        <v>219</v>
      </c>
      <c r="B224" s="21" t="s">
        <v>81</v>
      </c>
      <c r="C224" s="28" t="s">
        <v>295</v>
      </c>
      <c r="D224" s="28" t="s">
        <v>156</v>
      </c>
      <c r="E224" s="20">
        <v>1</v>
      </c>
      <c r="F224" s="21" t="s">
        <v>207</v>
      </c>
      <c r="G224" s="107">
        <v>44078</v>
      </c>
      <c r="H224" s="107"/>
      <c r="I224" s="33"/>
      <c r="J224" s="27"/>
      <c r="K224" s="37"/>
      <c r="L224" s="33">
        <v>1</v>
      </c>
      <c r="M224" s="128" t="s">
        <v>318</v>
      </c>
      <c r="N224" s="92" t="s">
        <v>300</v>
      </c>
      <c r="O224" s="20">
        <f t="shared" si="364"/>
        <v>1</v>
      </c>
      <c r="P224" s="20">
        <f t="shared" si="365"/>
        <v>9</v>
      </c>
      <c r="Q224" s="20">
        <f t="shared" si="366"/>
        <v>2020</v>
      </c>
      <c r="DC224" s="23" t="str">
        <f t="shared" si="317"/>
        <v/>
      </c>
      <c r="DD224" s="23" t="str">
        <f t="shared" si="318"/>
        <v/>
      </c>
      <c r="DE224" s="23" t="str">
        <f t="shared" si="319"/>
        <v/>
      </c>
      <c r="DF224" s="23" t="str">
        <f t="shared" si="320"/>
        <v/>
      </c>
      <c r="DG224" s="23" t="str">
        <f t="shared" si="321"/>
        <v/>
      </c>
      <c r="DH224" s="23" t="str">
        <f t="shared" si="322"/>
        <v/>
      </c>
      <c r="DI224" s="23" t="str">
        <f t="shared" si="323"/>
        <v/>
      </c>
      <c r="DJ224" s="23" t="str">
        <f t="shared" si="324"/>
        <v/>
      </c>
      <c r="DK224" s="23" t="str">
        <f t="shared" si="325"/>
        <v/>
      </c>
      <c r="DL224" s="23" t="str">
        <f t="shared" si="326"/>
        <v/>
      </c>
      <c r="DM224" s="23" t="str">
        <f t="shared" si="327"/>
        <v/>
      </c>
      <c r="DN224" s="23" t="str">
        <f t="shared" si="328"/>
        <v/>
      </c>
      <c r="DO224" s="23" t="str">
        <f t="shared" si="329"/>
        <v/>
      </c>
      <c r="DP224" s="23" t="str">
        <f t="shared" si="330"/>
        <v/>
      </c>
      <c r="DQ224" s="23" t="str">
        <f t="shared" si="331"/>
        <v/>
      </c>
      <c r="DR224" s="23" t="str">
        <f t="shared" si="332"/>
        <v/>
      </c>
      <c r="DS224" s="23" t="str">
        <f t="shared" si="333"/>
        <v/>
      </c>
      <c r="DT224" s="23" t="str">
        <f t="shared" si="334"/>
        <v/>
      </c>
      <c r="DU224" s="23" t="str">
        <f t="shared" si="335"/>
        <v/>
      </c>
      <c r="DV224" s="23" t="str">
        <f t="shared" si="336"/>
        <v/>
      </c>
      <c r="DW224" s="23" t="str">
        <f t="shared" si="337"/>
        <v/>
      </c>
      <c r="DX224" s="23" t="str">
        <f t="shared" si="338"/>
        <v/>
      </c>
      <c r="DY224" s="23" t="str">
        <f t="shared" si="339"/>
        <v/>
      </c>
      <c r="DZ224" s="23" t="str">
        <f t="shared" si="340"/>
        <v/>
      </c>
      <c r="EA224" s="23" t="str">
        <f t="shared" si="341"/>
        <v/>
      </c>
      <c r="EB224" s="23" t="str">
        <f t="shared" si="342"/>
        <v/>
      </c>
      <c r="EC224" s="23" t="str">
        <f t="shared" si="343"/>
        <v/>
      </c>
      <c r="ED224" s="23" t="str">
        <f t="shared" si="344"/>
        <v/>
      </c>
      <c r="EE224" s="23" t="str">
        <f t="shared" si="345"/>
        <v/>
      </c>
    </row>
    <row r="225" spans="1:135" ht="11.25" customHeight="1">
      <c r="A225" s="77" t="s">
        <v>219</v>
      </c>
      <c r="B225" s="77" t="s">
        <v>81</v>
      </c>
      <c r="C225" s="127" t="s">
        <v>315</v>
      </c>
      <c r="D225" s="127" t="s">
        <v>156</v>
      </c>
      <c r="E225" s="74">
        <v>1</v>
      </c>
      <c r="F225" s="77" t="s">
        <v>207</v>
      </c>
      <c r="G225" s="106">
        <v>44090</v>
      </c>
      <c r="H225" s="106"/>
      <c r="I225" s="70"/>
      <c r="J225" s="71"/>
      <c r="K225" s="72"/>
      <c r="L225" s="70">
        <v>1</v>
      </c>
      <c r="M225" s="73" t="s">
        <v>318</v>
      </c>
      <c r="N225" s="72" t="s">
        <v>301</v>
      </c>
      <c r="O225" s="74">
        <f t="shared" ref="O225:O226" si="367">IF(DAY(G225)&lt;=10,1,IF(DAY(G225)&gt;20,3,2))</f>
        <v>2</v>
      </c>
      <c r="P225" s="74">
        <f t="shared" ref="P225:P226" si="368">MONTH(G225)</f>
        <v>9</v>
      </c>
      <c r="Q225" s="74">
        <f t="shared" ref="Q225:Q226" si="369">YEAR(G225)</f>
        <v>2020</v>
      </c>
      <c r="DC225" s="23" t="str">
        <f t="shared" si="317"/>
        <v/>
      </c>
      <c r="DD225" s="23" t="str">
        <f t="shared" si="318"/>
        <v/>
      </c>
      <c r="DE225" s="23" t="str">
        <f t="shared" si="319"/>
        <v/>
      </c>
      <c r="DF225" s="23" t="str">
        <f t="shared" si="320"/>
        <v/>
      </c>
      <c r="DG225" s="23" t="str">
        <f t="shared" si="321"/>
        <v/>
      </c>
      <c r="DH225" s="23" t="str">
        <f t="shared" si="322"/>
        <v/>
      </c>
      <c r="DI225" s="23" t="str">
        <f t="shared" si="323"/>
        <v/>
      </c>
      <c r="DJ225" s="23" t="str">
        <f t="shared" si="324"/>
        <v/>
      </c>
      <c r="DK225" s="23" t="str">
        <f t="shared" si="325"/>
        <v/>
      </c>
      <c r="DL225" s="23" t="str">
        <f t="shared" si="326"/>
        <v/>
      </c>
      <c r="DM225" s="23" t="str">
        <f t="shared" si="327"/>
        <v/>
      </c>
      <c r="DN225" s="23" t="str">
        <f t="shared" si="328"/>
        <v/>
      </c>
      <c r="DO225" s="23" t="str">
        <f t="shared" si="329"/>
        <v/>
      </c>
      <c r="DP225" s="23" t="str">
        <f t="shared" si="330"/>
        <v/>
      </c>
      <c r="DQ225" s="23" t="str">
        <f t="shared" si="331"/>
        <v/>
      </c>
      <c r="DR225" s="23" t="str">
        <f t="shared" si="332"/>
        <v/>
      </c>
      <c r="DS225" s="23" t="str">
        <f t="shared" si="333"/>
        <v/>
      </c>
      <c r="DT225" s="23" t="str">
        <f t="shared" si="334"/>
        <v/>
      </c>
      <c r="DU225" s="23" t="str">
        <f t="shared" si="335"/>
        <v/>
      </c>
      <c r="DV225" s="23" t="str">
        <f t="shared" si="336"/>
        <v/>
      </c>
      <c r="DW225" s="23" t="str">
        <f t="shared" si="337"/>
        <v/>
      </c>
      <c r="DX225" s="23" t="str">
        <f t="shared" si="338"/>
        <v/>
      </c>
      <c r="DY225" s="23" t="str">
        <f t="shared" si="339"/>
        <v/>
      </c>
      <c r="DZ225" s="23" t="str">
        <f t="shared" si="340"/>
        <v/>
      </c>
      <c r="EA225" s="23" t="str">
        <f t="shared" si="341"/>
        <v/>
      </c>
      <c r="EB225" s="23" t="str">
        <f t="shared" si="342"/>
        <v/>
      </c>
      <c r="EC225" s="23" t="str">
        <f t="shared" si="343"/>
        <v/>
      </c>
      <c r="ED225" s="23" t="str">
        <f t="shared" si="344"/>
        <v/>
      </c>
      <c r="EE225" s="23" t="str">
        <f t="shared" si="345"/>
        <v/>
      </c>
    </row>
    <row r="226" spans="1:135" ht="11.25" customHeight="1">
      <c r="A226" s="21" t="s">
        <v>219</v>
      </c>
      <c r="B226" s="21" t="s">
        <v>81</v>
      </c>
      <c r="C226" s="28" t="s">
        <v>314</v>
      </c>
      <c r="D226" s="28" t="s">
        <v>156</v>
      </c>
      <c r="E226" s="20">
        <v>1</v>
      </c>
      <c r="F226" s="21" t="s">
        <v>207</v>
      </c>
      <c r="G226" s="107">
        <v>44097</v>
      </c>
      <c r="H226" s="107"/>
      <c r="I226" s="33"/>
      <c r="J226" s="27"/>
      <c r="K226" s="37"/>
      <c r="L226" s="33">
        <v>1</v>
      </c>
      <c r="M226" s="128" t="s">
        <v>318</v>
      </c>
      <c r="N226" s="92" t="s">
        <v>300</v>
      </c>
      <c r="O226" s="20">
        <f t="shared" si="367"/>
        <v>3</v>
      </c>
      <c r="P226" s="20">
        <f t="shared" si="368"/>
        <v>9</v>
      </c>
      <c r="Q226" s="20">
        <f t="shared" si="369"/>
        <v>2020</v>
      </c>
      <c r="DC226" s="23" t="str">
        <f t="shared" si="317"/>
        <v/>
      </c>
      <c r="DD226" s="23" t="str">
        <f t="shared" si="318"/>
        <v/>
      </c>
      <c r="DE226" s="23" t="str">
        <f t="shared" si="319"/>
        <v/>
      </c>
      <c r="DF226" s="23" t="str">
        <f t="shared" si="320"/>
        <v/>
      </c>
      <c r="DG226" s="23" t="str">
        <f t="shared" si="321"/>
        <v/>
      </c>
      <c r="DH226" s="23" t="str">
        <f t="shared" si="322"/>
        <v/>
      </c>
      <c r="DI226" s="23" t="str">
        <f t="shared" si="323"/>
        <v/>
      </c>
      <c r="DJ226" s="23" t="str">
        <f t="shared" si="324"/>
        <v/>
      </c>
      <c r="DK226" s="23" t="str">
        <f t="shared" si="325"/>
        <v/>
      </c>
      <c r="DL226" s="23" t="str">
        <f t="shared" si="326"/>
        <v/>
      </c>
      <c r="DM226" s="23" t="str">
        <f t="shared" si="327"/>
        <v/>
      </c>
      <c r="DN226" s="23" t="str">
        <f t="shared" si="328"/>
        <v/>
      </c>
      <c r="DO226" s="23" t="str">
        <f t="shared" si="329"/>
        <v/>
      </c>
      <c r="DP226" s="23" t="str">
        <f t="shared" si="330"/>
        <v/>
      </c>
      <c r="DQ226" s="23" t="str">
        <f t="shared" si="331"/>
        <v/>
      </c>
      <c r="DR226" s="23" t="str">
        <f t="shared" si="332"/>
        <v/>
      </c>
      <c r="DS226" s="23" t="str">
        <f t="shared" si="333"/>
        <v/>
      </c>
      <c r="DT226" s="23" t="str">
        <f t="shared" si="334"/>
        <v/>
      </c>
      <c r="DU226" s="23" t="str">
        <f t="shared" si="335"/>
        <v/>
      </c>
      <c r="DV226" s="23" t="str">
        <f t="shared" si="336"/>
        <v/>
      </c>
      <c r="DW226" s="23" t="str">
        <f t="shared" si="337"/>
        <v/>
      </c>
      <c r="DX226" s="23" t="str">
        <f t="shared" si="338"/>
        <v/>
      </c>
      <c r="DY226" s="23" t="str">
        <f t="shared" si="339"/>
        <v/>
      </c>
      <c r="DZ226" s="23" t="str">
        <f t="shared" si="340"/>
        <v/>
      </c>
      <c r="EA226" s="23" t="str">
        <f t="shared" si="341"/>
        <v/>
      </c>
      <c r="EB226" s="23" t="str">
        <f t="shared" si="342"/>
        <v/>
      </c>
      <c r="EC226" s="23" t="str">
        <f t="shared" si="343"/>
        <v/>
      </c>
      <c r="ED226" s="23" t="str">
        <f t="shared" si="344"/>
        <v/>
      </c>
      <c r="EE226" s="23" t="str">
        <f t="shared" si="345"/>
        <v/>
      </c>
    </row>
    <row r="227" spans="1:135" ht="11.25" customHeight="1">
      <c r="A227" s="77" t="s">
        <v>219</v>
      </c>
      <c r="B227" s="77" t="s">
        <v>81</v>
      </c>
      <c r="C227" s="127" t="s">
        <v>313</v>
      </c>
      <c r="D227" s="127" t="s">
        <v>156</v>
      </c>
      <c r="E227" s="74">
        <v>1</v>
      </c>
      <c r="F227" s="77" t="s">
        <v>207</v>
      </c>
      <c r="G227" s="106">
        <v>44108</v>
      </c>
      <c r="H227" s="106"/>
      <c r="I227" s="70"/>
      <c r="J227" s="71"/>
      <c r="K227" s="72"/>
      <c r="L227" s="70">
        <v>1</v>
      </c>
      <c r="M227" s="73" t="s">
        <v>318</v>
      </c>
      <c r="N227" s="72" t="s">
        <v>301</v>
      </c>
      <c r="O227" s="74">
        <f t="shared" ref="O227:O228" si="370">IF(DAY(G227)&lt;=10,1,IF(DAY(G227)&gt;20,3,2))</f>
        <v>1</v>
      </c>
      <c r="P227" s="74">
        <f t="shared" ref="P227:P228" si="371">MONTH(G227)</f>
        <v>10</v>
      </c>
      <c r="Q227" s="74">
        <f t="shared" ref="Q227:Q228" si="372">YEAR(G227)</f>
        <v>2020</v>
      </c>
      <c r="DC227" s="23" t="str">
        <f t="shared" si="317"/>
        <v/>
      </c>
      <c r="DD227" s="23" t="str">
        <f t="shared" si="318"/>
        <v/>
      </c>
      <c r="DE227" s="23" t="str">
        <f t="shared" si="319"/>
        <v/>
      </c>
      <c r="DF227" s="23" t="str">
        <f t="shared" si="320"/>
        <v/>
      </c>
      <c r="DG227" s="23" t="str">
        <f t="shared" si="321"/>
        <v/>
      </c>
      <c r="DH227" s="23" t="str">
        <f t="shared" si="322"/>
        <v/>
      </c>
      <c r="DI227" s="23" t="str">
        <f t="shared" si="323"/>
        <v/>
      </c>
      <c r="DJ227" s="23" t="str">
        <f t="shared" si="324"/>
        <v/>
      </c>
      <c r="DK227" s="23" t="str">
        <f t="shared" si="325"/>
        <v/>
      </c>
      <c r="DL227" s="23" t="str">
        <f t="shared" si="326"/>
        <v/>
      </c>
      <c r="DM227" s="23" t="str">
        <f t="shared" si="327"/>
        <v/>
      </c>
      <c r="DN227" s="23" t="str">
        <f t="shared" si="328"/>
        <v/>
      </c>
      <c r="DO227" s="23" t="str">
        <f t="shared" si="329"/>
        <v/>
      </c>
      <c r="DP227" s="23" t="str">
        <f t="shared" si="330"/>
        <v/>
      </c>
      <c r="DQ227" s="23" t="str">
        <f t="shared" si="331"/>
        <v/>
      </c>
      <c r="DR227" s="23" t="str">
        <f t="shared" si="332"/>
        <v/>
      </c>
      <c r="DS227" s="23" t="str">
        <f t="shared" si="333"/>
        <v/>
      </c>
      <c r="DT227" s="23" t="str">
        <f t="shared" si="334"/>
        <v/>
      </c>
      <c r="DU227" s="23" t="str">
        <f t="shared" si="335"/>
        <v/>
      </c>
      <c r="DV227" s="23" t="str">
        <f t="shared" si="336"/>
        <v/>
      </c>
      <c r="DW227" s="23" t="str">
        <f t="shared" si="337"/>
        <v/>
      </c>
      <c r="DX227" s="23" t="str">
        <f t="shared" si="338"/>
        <v/>
      </c>
      <c r="DY227" s="23" t="str">
        <f t="shared" si="339"/>
        <v/>
      </c>
      <c r="DZ227" s="23" t="str">
        <f t="shared" si="340"/>
        <v/>
      </c>
      <c r="EA227" s="23" t="str">
        <f t="shared" si="341"/>
        <v/>
      </c>
      <c r="EB227" s="23" t="str">
        <f t="shared" si="342"/>
        <v/>
      </c>
      <c r="EC227" s="23" t="str">
        <f t="shared" si="343"/>
        <v/>
      </c>
      <c r="ED227" s="23" t="str">
        <f t="shared" si="344"/>
        <v/>
      </c>
      <c r="EE227" s="23" t="str">
        <f t="shared" si="345"/>
        <v/>
      </c>
    </row>
    <row r="228" spans="1:135" ht="11.25" customHeight="1">
      <c r="A228" s="21" t="s">
        <v>219</v>
      </c>
      <c r="B228" s="21" t="s">
        <v>65</v>
      </c>
      <c r="C228" s="28" t="s">
        <v>321</v>
      </c>
      <c r="D228" s="28"/>
      <c r="E228" s="20">
        <v>1</v>
      </c>
      <c r="F228" s="21" t="s">
        <v>228</v>
      </c>
      <c r="G228" s="107">
        <v>44310</v>
      </c>
      <c r="H228" s="107"/>
      <c r="I228" s="33"/>
      <c r="J228" s="27"/>
      <c r="K228" s="37"/>
      <c r="L228" s="33">
        <v>1</v>
      </c>
      <c r="M228" s="128" t="s">
        <v>319</v>
      </c>
      <c r="N228" s="92" t="s">
        <v>300</v>
      </c>
      <c r="O228" s="20">
        <f t="shared" si="370"/>
        <v>3</v>
      </c>
      <c r="P228" s="20">
        <f t="shared" si="371"/>
        <v>4</v>
      </c>
      <c r="Q228" s="20">
        <f t="shared" si="372"/>
        <v>2021</v>
      </c>
      <c r="DC228" s="23" t="str">
        <f t="shared" ref="DC228" si="373">IF(Q228=1977,IF($E228=0,"",$E228),"")</f>
        <v/>
      </c>
      <c r="DD228" s="23" t="str">
        <f t="shared" ref="DD228" si="374">IF(Q228=1978,IF($E228=0,"",$E228),"")</f>
        <v/>
      </c>
      <c r="DE228" s="23" t="str">
        <f t="shared" ref="DE228" si="375">IF(Q228=1979,IF($E228=0,"",$E228),"")</f>
        <v/>
      </c>
      <c r="DF228" s="23" t="str">
        <f t="shared" ref="DF228" si="376">IF(Q228=1980,IF($E228=0,"",$E228),"")</f>
        <v/>
      </c>
      <c r="DG228" s="23" t="str">
        <f t="shared" ref="DG228" si="377">IF(Q228=1981,IF($E228=0,"",$E228),"")</f>
        <v/>
      </c>
      <c r="DH228" s="23" t="str">
        <f t="shared" ref="DH228" si="378">IF(Q228=1982,IF($E228=0,"",$E228),"")</f>
        <v/>
      </c>
      <c r="DI228" s="23" t="str">
        <f t="shared" ref="DI228" si="379">IF(Q228=1983,IF($E228=0,"",$E228),"")</f>
        <v/>
      </c>
      <c r="DJ228" s="23" t="str">
        <f t="shared" ref="DJ228" si="380">IF(Q228=1984,IF($E228=0,"",$E228),"")</f>
        <v/>
      </c>
      <c r="DK228" s="23" t="str">
        <f t="shared" ref="DK228" si="381">IF(Q228=1985,IF($E228=0,"",$E228),"")</f>
        <v/>
      </c>
      <c r="DL228" s="23" t="str">
        <f t="shared" ref="DL228" si="382">IF(Q228=1986,IF($E228=0,"",$E228),"")</f>
        <v/>
      </c>
      <c r="DM228" s="23" t="str">
        <f t="shared" ref="DM228" si="383">IF(Q228=1987,IF($E228=0,"",$E228),"")</f>
        <v/>
      </c>
      <c r="DN228" s="23" t="str">
        <f t="shared" ref="DN228" si="384">IF(Q228=1988,IF($E228=0,"",$E228),"")</f>
        <v/>
      </c>
      <c r="DO228" s="23" t="str">
        <f t="shared" ref="DO228" si="385">IF(Q228=1989,IF($E228=0,"",$E228),"")</f>
        <v/>
      </c>
      <c r="DP228" s="23" t="str">
        <f t="shared" ref="DP228" si="386">IF(Q228=1990,IF($E228=0,"",$E228),"")</f>
        <v/>
      </c>
      <c r="DQ228" s="23" t="str">
        <f t="shared" ref="DQ228" si="387">IF(Q228=1991,IF($E228=0,"",$E228),"")</f>
        <v/>
      </c>
      <c r="DR228" s="23" t="str">
        <f t="shared" ref="DR228" si="388">IF(Q228=1992,IF($E228=0,"",$E228),"")</f>
        <v/>
      </c>
      <c r="DS228" s="23" t="str">
        <f t="shared" ref="DS228" si="389">IF(Q228=1993,IF($E228=0,"",$E228),"")</f>
        <v/>
      </c>
      <c r="DT228" s="23" t="str">
        <f t="shared" ref="DT228" si="390">IF(Q228=1994,IF($E228=0,"",$E228),"")</f>
        <v/>
      </c>
      <c r="DU228" s="23" t="str">
        <f t="shared" ref="DU228" si="391">IF(Q228=1995,IF($E228=0,"",$E228),"")</f>
        <v/>
      </c>
      <c r="DV228" s="23" t="str">
        <f t="shared" ref="DV228" si="392">IF(Q228=1996,IF($E228=0,"",$E228),"")</f>
        <v/>
      </c>
      <c r="DW228" s="23" t="str">
        <f t="shared" ref="DW228" si="393">IF(Q228=1997,IF($E228=0,"",$E228),"")</f>
        <v/>
      </c>
      <c r="DX228" s="23" t="str">
        <f t="shared" ref="DX228" si="394">IF(Q228=1998,IF($E228=0,"",$E228),"")</f>
        <v/>
      </c>
      <c r="DY228" s="23" t="str">
        <f t="shared" ref="DY228" si="395">IF(Q228=1999,IF($E228=0,"",$E228),"")</f>
        <v/>
      </c>
      <c r="DZ228" s="23" t="str">
        <f t="shared" ref="DZ228" si="396">IF(Q228=2000,IF($E228=0,"",$E228),"")</f>
        <v/>
      </c>
      <c r="EA228" s="23" t="str">
        <f t="shared" ref="EA228" si="397">IF(Q228=2001,IF($E228=0,"",$E228),"")</f>
        <v/>
      </c>
      <c r="EB228" s="23" t="str">
        <f t="shared" ref="EB228" si="398">IF(Q228=2002,IF($E228=0,"",$E228),"")</f>
        <v/>
      </c>
      <c r="EC228" s="23" t="str">
        <f t="shared" ref="EC228" si="399">IF(Q228=2003,IF($E228=0,"",$E228),"")</f>
        <v/>
      </c>
      <c r="ED228" s="23" t="str">
        <f t="shared" ref="ED228" si="400">IF(Q228=2004,IF($E228=0,"",$E228),"")</f>
        <v/>
      </c>
      <c r="EE228" s="23" t="str">
        <f t="shared" ref="EE228" si="401">IF(Q228=2005,IF($E228=0,"",$E228),"")</f>
        <v/>
      </c>
    </row>
    <row r="229" spans="1:135" ht="11.25" customHeight="1">
      <c r="A229" s="77" t="s">
        <v>219</v>
      </c>
      <c r="B229" s="77" t="s">
        <v>81</v>
      </c>
      <c r="C229" s="127" t="s">
        <v>320</v>
      </c>
      <c r="D229" s="127" t="s">
        <v>156</v>
      </c>
      <c r="E229" s="74">
        <v>1</v>
      </c>
      <c r="F229" s="77" t="s">
        <v>223</v>
      </c>
      <c r="G229" s="106">
        <v>44326</v>
      </c>
      <c r="H229" s="106"/>
      <c r="I229" s="70"/>
      <c r="J229" s="71"/>
      <c r="K229" s="72"/>
      <c r="L229" s="70">
        <v>1</v>
      </c>
      <c r="M229" s="73" t="s">
        <v>319</v>
      </c>
      <c r="N229" s="72" t="s">
        <v>301</v>
      </c>
      <c r="O229" s="74">
        <f t="shared" ref="O229:O230" si="402">IF(DAY(G229)&lt;=10,1,IF(DAY(G229)&gt;20,3,2))</f>
        <v>1</v>
      </c>
      <c r="P229" s="74">
        <f t="shared" ref="P229:P230" si="403">MONTH(G229)</f>
        <v>5</v>
      </c>
      <c r="Q229" s="74">
        <f t="shared" ref="Q229:Q230" si="404">YEAR(G229)</f>
        <v>2021</v>
      </c>
      <c r="DC229" s="23" t="str">
        <f t="shared" ref="DC229:DC230" si="405">IF(Q229=1977,IF($E229=0,"",$E229),"")</f>
        <v/>
      </c>
      <c r="DD229" s="23" t="str">
        <f t="shared" ref="DD229:DD230" si="406">IF(Q229=1978,IF($E229=0,"",$E229),"")</f>
        <v/>
      </c>
      <c r="DE229" s="23" t="str">
        <f t="shared" ref="DE229:DE230" si="407">IF(Q229=1979,IF($E229=0,"",$E229),"")</f>
        <v/>
      </c>
      <c r="DF229" s="23" t="str">
        <f t="shared" ref="DF229:DF230" si="408">IF(Q229=1980,IF($E229=0,"",$E229),"")</f>
        <v/>
      </c>
      <c r="DG229" s="23" t="str">
        <f t="shared" ref="DG229:DG230" si="409">IF(Q229=1981,IF($E229=0,"",$E229),"")</f>
        <v/>
      </c>
      <c r="DH229" s="23" t="str">
        <f t="shared" ref="DH229:DH230" si="410">IF(Q229=1982,IF($E229=0,"",$E229),"")</f>
        <v/>
      </c>
      <c r="DI229" s="23" t="str">
        <f t="shared" ref="DI229:DI230" si="411">IF(Q229=1983,IF($E229=0,"",$E229),"")</f>
        <v/>
      </c>
      <c r="DJ229" s="23" t="str">
        <f t="shared" ref="DJ229:DJ230" si="412">IF(Q229=1984,IF($E229=0,"",$E229),"")</f>
        <v/>
      </c>
      <c r="DK229" s="23" t="str">
        <f t="shared" ref="DK229:DK230" si="413">IF(Q229=1985,IF($E229=0,"",$E229),"")</f>
        <v/>
      </c>
      <c r="DL229" s="23" t="str">
        <f t="shared" ref="DL229:DL230" si="414">IF(Q229=1986,IF($E229=0,"",$E229),"")</f>
        <v/>
      </c>
      <c r="DM229" s="23" t="str">
        <f t="shared" ref="DM229:DM230" si="415">IF(Q229=1987,IF($E229=0,"",$E229),"")</f>
        <v/>
      </c>
      <c r="DN229" s="23" t="str">
        <f t="shared" ref="DN229:DN230" si="416">IF(Q229=1988,IF($E229=0,"",$E229),"")</f>
        <v/>
      </c>
      <c r="DO229" s="23" t="str">
        <f t="shared" ref="DO229:DO230" si="417">IF(Q229=1989,IF($E229=0,"",$E229),"")</f>
        <v/>
      </c>
      <c r="DP229" s="23" t="str">
        <f t="shared" ref="DP229:DP230" si="418">IF(Q229=1990,IF($E229=0,"",$E229),"")</f>
        <v/>
      </c>
      <c r="DQ229" s="23" t="str">
        <f t="shared" ref="DQ229:DQ230" si="419">IF(Q229=1991,IF($E229=0,"",$E229),"")</f>
        <v/>
      </c>
      <c r="DR229" s="23" t="str">
        <f t="shared" ref="DR229:DR230" si="420">IF(Q229=1992,IF($E229=0,"",$E229),"")</f>
        <v/>
      </c>
      <c r="DS229" s="23" t="str">
        <f t="shared" ref="DS229:DS230" si="421">IF(Q229=1993,IF($E229=0,"",$E229),"")</f>
        <v/>
      </c>
      <c r="DT229" s="23" t="str">
        <f t="shared" ref="DT229:DT230" si="422">IF(Q229=1994,IF($E229=0,"",$E229),"")</f>
        <v/>
      </c>
      <c r="DU229" s="23" t="str">
        <f t="shared" ref="DU229:DU230" si="423">IF(Q229=1995,IF($E229=0,"",$E229),"")</f>
        <v/>
      </c>
      <c r="DV229" s="23" t="str">
        <f t="shared" ref="DV229:DV230" si="424">IF(Q229=1996,IF($E229=0,"",$E229),"")</f>
        <v/>
      </c>
      <c r="DW229" s="23" t="str">
        <f t="shared" ref="DW229:DW230" si="425">IF(Q229=1997,IF($E229=0,"",$E229),"")</f>
        <v/>
      </c>
      <c r="DX229" s="23" t="str">
        <f t="shared" ref="DX229:DX230" si="426">IF(Q229=1998,IF($E229=0,"",$E229),"")</f>
        <v/>
      </c>
      <c r="DY229" s="23" t="str">
        <f t="shared" ref="DY229:DY230" si="427">IF(Q229=1999,IF($E229=0,"",$E229),"")</f>
        <v/>
      </c>
      <c r="DZ229" s="23" t="str">
        <f t="shared" ref="DZ229:DZ230" si="428">IF(Q229=2000,IF($E229=0,"",$E229),"")</f>
        <v/>
      </c>
      <c r="EA229" s="23" t="str">
        <f t="shared" ref="EA229:EA230" si="429">IF(Q229=2001,IF($E229=0,"",$E229),"")</f>
        <v/>
      </c>
      <c r="EB229" s="23" t="str">
        <f t="shared" ref="EB229:EB230" si="430">IF(Q229=2002,IF($E229=0,"",$E229),"")</f>
        <v/>
      </c>
      <c r="EC229" s="23" t="str">
        <f t="shared" ref="EC229:EC230" si="431">IF(Q229=2003,IF($E229=0,"",$E229),"")</f>
        <v/>
      </c>
      <c r="ED229" s="23" t="str">
        <f t="shared" ref="ED229:ED230" si="432">IF(Q229=2004,IF($E229=0,"",$E229),"")</f>
        <v/>
      </c>
      <c r="EE229" s="23" t="str">
        <f t="shared" ref="EE229:EE230" si="433">IF(Q229=2005,IF($E229=0,"",$E229),"")</f>
        <v/>
      </c>
    </row>
    <row r="230" spans="1:135" ht="11.25" customHeight="1">
      <c r="A230" s="21" t="s">
        <v>219</v>
      </c>
      <c r="B230" s="21" t="s">
        <v>72</v>
      </c>
      <c r="C230" s="28" t="s">
        <v>322</v>
      </c>
      <c r="D230" s="28" t="s">
        <v>50</v>
      </c>
      <c r="E230" s="20">
        <v>1</v>
      </c>
      <c r="F230" s="21" t="s">
        <v>227</v>
      </c>
      <c r="G230" s="107">
        <v>44328</v>
      </c>
      <c r="H230" s="107">
        <v>44331</v>
      </c>
      <c r="I230" s="33"/>
      <c r="J230" s="27"/>
      <c r="K230" s="37"/>
      <c r="L230" s="33">
        <v>1</v>
      </c>
      <c r="M230" s="128" t="s">
        <v>319</v>
      </c>
      <c r="N230" s="92" t="s">
        <v>300</v>
      </c>
      <c r="O230" s="20">
        <f t="shared" si="402"/>
        <v>2</v>
      </c>
      <c r="P230" s="20">
        <f t="shared" si="403"/>
        <v>5</v>
      </c>
      <c r="Q230" s="20">
        <f t="shared" si="404"/>
        <v>2021</v>
      </c>
      <c r="DC230" s="23" t="str">
        <f t="shared" si="405"/>
        <v/>
      </c>
      <c r="DD230" s="23" t="str">
        <f t="shared" si="406"/>
        <v/>
      </c>
      <c r="DE230" s="23" t="str">
        <f t="shared" si="407"/>
        <v/>
      </c>
      <c r="DF230" s="23" t="str">
        <f t="shared" si="408"/>
        <v/>
      </c>
      <c r="DG230" s="23" t="str">
        <f t="shared" si="409"/>
        <v/>
      </c>
      <c r="DH230" s="23" t="str">
        <f t="shared" si="410"/>
        <v/>
      </c>
      <c r="DI230" s="23" t="str">
        <f t="shared" si="411"/>
        <v/>
      </c>
      <c r="DJ230" s="23" t="str">
        <f t="shared" si="412"/>
        <v/>
      </c>
      <c r="DK230" s="23" t="str">
        <f t="shared" si="413"/>
        <v/>
      </c>
      <c r="DL230" s="23" t="str">
        <f t="shared" si="414"/>
        <v/>
      </c>
      <c r="DM230" s="23" t="str">
        <f t="shared" si="415"/>
        <v/>
      </c>
      <c r="DN230" s="23" t="str">
        <f t="shared" si="416"/>
        <v/>
      </c>
      <c r="DO230" s="23" t="str">
        <f t="shared" si="417"/>
        <v/>
      </c>
      <c r="DP230" s="23" t="str">
        <f t="shared" si="418"/>
        <v/>
      </c>
      <c r="DQ230" s="23" t="str">
        <f t="shared" si="419"/>
        <v/>
      </c>
      <c r="DR230" s="23" t="str">
        <f t="shared" si="420"/>
        <v/>
      </c>
      <c r="DS230" s="23" t="str">
        <f t="shared" si="421"/>
        <v/>
      </c>
      <c r="DT230" s="23" t="str">
        <f t="shared" si="422"/>
        <v/>
      </c>
      <c r="DU230" s="23" t="str">
        <f t="shared" si="423"/>
        <v/>
      </c>
      <c r="DV230" s="23" t="str">
        <f t="shared" si="424"/>
        <v/>
      </c>
      <c r="DW230" s="23" t="str">
        <f t="shared" si="425"/>
        <v/>
      </c>
      <c r="DX230" s="23" t="str">
        <f t="shared" si="426"/>
        <v/>
      </c>
      <c r="DY230" s="23" t="str">
        <f t="shared" si="427"/>
        <v/>
      </c>
      <c r="DZ230" s="23" t="str">
        <f t="shared" si="428"/>
        <v/>
      </c>
      <c r="EA230" s="23" t="str">
        <f t="shared" si="429"/>
        <v/>
      </c>
      <c r="EB230" s="23" t="str">
        <f t="shared" si="430"/>
        <v/>
      </c>
      <c r="EC230" s="23" t="str">
        <f t="shared" si="431"/>
        <v/>
      </c>
      <c r="ED230" s="23" t="str">
        <f t="shared" si="432"/>
        <v/>
      </c>
      <c r="EE230" s="23" t="str">
        <f t="shared" si="433"/>
        <v/>
      </c>
    </row>
    <row r="231" spans="1:135" ht="11.25" customHeight="1">
      <c r="A231" s="77" t="s">
        <v>219</v>
      </c>
      <c r="B231" s="77" t="s">
        <v>72</v>
      </c>
      <c r="C231" s="127" t="s">
        <v>323</v>
      </c>
      <c r="D231" s="127" t="s">
        <v>50</v>
      </c>
      <c r="E231" s="74">
        <v>1</v>
      </c>
      <c r="F231" s="77" t="s">
        <v>207</v>
      </c>
      <c r="G231" s="106">
        <v>44438</v>
      </c>
      <c r="H231" s="106">
        <v>44441</v>
      </c>
      <c r="I231" s="70"/>
      <c r="J231" s="71"/>
      <c r="K231" s="72"/>
      <c r="L231" s="70">
        <v>1</v>
      </c>
      <c r="M231" s="73" t="s">
        <v>319</v>
      </c>
      <c r="N231" s="72" t="s">
        <v>301</v>
      </c>
      <c r="O231" s="74">
        <f t="shared" ref="O231" si="434">IF(DAY(G231)&lt;=10,1,IF(DAY(G231)&gt;20,3,2))</f>
        <v>3</v>
      </c>
      <c r="P231" s="74">
        <f t="shared" ref="P231" si="435">MONTH(G231)</f>
        <v>8</v>
      </c>
      <c r="Q231" s="74">
        <f t="shared" ref="Q231" si="436">YEAR(G231)</f>
        <v>2021</v>
      </c>
      <c r="DC231" s="23" t="str">
        <f t="shared" ref="DC231" si="437">IF(Q231=1977,IF($E231=0,"",$E231),"")</f>
        <v/>
      </c>
      <c r="DD231" s="23" t="str">
        <f t="shared" ref="DD231" si="438">IF(Q231=1978,IF($E231=0,"",$E231),"")</f>
        <v/>
      </c>
      <c r="DE231" s="23" t="str">
        <f t="shared" ref="DE231" si="439">IF(Q231=1979,IF($E231=0,"",$E231),"")</f>
        <v/>
      </c>
      <c r="DF231" s="23" t="str">
        <f t="shared" ref="DF231" si="440">IF(Q231=1980,IF($E231=0,"",$E231),"")</f>
        <v/>
      </c>
      <c r="DG231" s="23" t="str">
        <f t="shared" ref="DG231" si="441">IF(Q231=1981,IF($E231=0,"",$E231),"")</f>
        <v/>
      </c>
      <c r="DH231" s="23" t="str">
        <f t="shared" ref="DH231" si="442">IF(Q231=1982,IF($E231=0,"",$E231),"")</f>
        <v/>
      </c>
      <c r="DI231" s="23" t="str">
        <f t="shared" ref="DI231" si="443">IF(Q231=1983,IF($E231=0,"",$E231),"")</f>
        <v/>
      </c>
      <c r="DJ231" s="23" t="str">
        <f t="shared" ref="DJ231" si="444">IF(Q231=1984,IF($E231=0,"",$E231),"")</f>
        <v/>
      </c>
      <c r="DK231" s="23" t="str">
        <f t="shared" ref="DK231" si="445">IF(Q231=1985,IF($E231=0,"",$E231),"")</f>
        <v/>
      </c>
      <c r="DL231" s="23" t="str">
        <f t="shared" ref="DL231" si="446">IF(Q231=1986,IF($E231=0,"",$E231),"")</f>
        <v/>
      </c>
      <c r="DM231" s="23" t="str">
        <f t="shared" ref="DM231" si="447">IF(Q231=1987,IF($E231=0,"",$E231),"")</f>
        <v/>
      </c>
      <c r="DN231" s="23" t="str">
        <f t="shared" ref="DN231" si="448">IF(Q231=1988,IF($E231=0,"",$E231),"")</f>
        <v/>
      </c>
      <c r="DO231" s="23" t="str">
        <f t="shared" ref="DO231" si="449">IF(Q231=1989,IF($E231=0,"",$E231),"")</f>
        <v/>
      </c>
      <c r="DP231" s="23" t="str">
        <f t="shared" ref="DP231" si="450">IF(Q231=1990,IF($E231=0,"",$E231),"")</f>
        <v/>
      </c>
      <c r="DQ231" s="23" t="str">
        <f t="shared" ref="DQ231" si="451">IF(Q231=1991,IF($E231=0,"",$E231),"")</f>
        <v/>
      </c>
      <c r="DR231" s="23" t="str">
        <f t="shared" ref="DR231" si="452">IF(Q231=1992,IF($E231=0,"",$E231),"")</f>
        <v/>
      </c>
      <c r="DS231" s="23" t="str">
        <f t="shared" ref="DS231" si="453">IF(Q231=1993,IF($E231=0,"",$E231),"")</f>
        <v/>
      </c>
      <c r="DT231" s="23" t="str">
        <f t="shared" ref="DT231" si="454">IF(Q231=1994,IF($E231=0,"",$E231),"")</f>
        <v/>
      </c>
      <c r="DU231" s="23" t="str">
        <f t="shared" ref="DU231" si="455">IF(Q231=1995,IF($E231=0,"",$E231),"")</f>
        <v/>
      </c>
      <c r="DV231" s="23" t="str">
        <f t="shared" ref="DV231" si="456">IF(Q231=1996,IF($E231=0,"",$E231),"")</f>
        <v/>
      </c>
      <c r="DW231" s="23" t="str">
        <f t="shared" ref="DW231" si="457">IF(Q231=1997,IF($E231=0,"",$E231),"")</f>
        <v/>
      </c>
      <c r="DX231" s="23" t="str">
        <f t="shared" ref="DX231" si="458">IF(Q231=1998,IF($E231=0,"",$E231),"")</f>
        <v/>
      </c>
      <c r="DY231" s="23" t="str">
        <f t="shared" ref="DY231" si="459">IF(Q231=1999,IF($E231=0,"",$E231),"")</f>
        <v/>
      </c>
      <c r="DZ231" s="23" t="str">
        <f t="shared" ref="DZ231" si="460">IF(Q231=2000,IF($E231=0,"",$E231),"")</f>
        <v/>
      </c>
      <c r="EA231" s="23" t="str">
        <f t="shared" ref="EA231" si="461">IF(Q231=2001,IF($E231=0,"",$E231),"")</f>
        <v/>
      </c>
      <c r="EB231" s="23" t="str">
        <f t="shared" ref="EB231" si="462">IF(Q231=2002,IF($E231=0,"",$E231),"")</f>
        <v/>
      </c>
      <c r="EC231" s="23" t="str">
        <f t="shared" ref="EC231" si="463">IF(Q231=2003,IF($E231=0,"",$E231),"")</f>
        <v/>
      </c>
      <c r="ED231" s="23" t="str">
        <f t="shared" ref="ED231" si="464">IF(Q231=2004,IF($E231=0,"",$E231),"")</f>
        <v/>
      </c>
      <c r="EE231" s="23" t="str">
        <f t="shared" ref="EE231" si="465">IF(Q231=2005,IF($E231=0,"",$E231),"")</f>
        <v/>
      </c>
    </row>
    <row r="232" spans="1:135" ht="11.25" customHeight="1">
      <c r="A232" s="21" t="s">
        <v>219</v>
      </c>
      <c r="B232" s="21" t="s">
        <v>79</v>
      </c>
      <c r="C232" s="28" t="s">
        <v>324</v>
      </c>
      <c r="D232" s="28" t="s">
        <v>149</v>
      </c>
      <c r="E232" s="20">
        <v>1</v>
      </c>
      <c r="F232" s="21" t="s">
        <v>207</v>
      </c>
      <c r="G232" s="107">
        <v>44448</v>
      </c>
      <c r="H232" s="107"/>
      <c r="I232" s="33"/>
      <c r="J232" s="27"/>
      <c r="K232" s="37"/>
      <c r="L232" s="33">
        <v>1</v>
      </c>
      <c r="M232" s="128" t="s">
        <v>319</v>
      </c>
      <c r="N232" s="92" t="s">
        <v>300</v>
      </c>
      <c r="O232" s="20">
        <f t="shared" ref="O232:O233" si="466">IF(DAY(G232)&lt;=10,1,IF(DAY(G232)&gt;20,3,2))</f>
        <v>1</v>
      </c>
      <c r="P232" s="20">
        <f t="shared" ref="P232:P233" si="467">MONTH(G232)</f>
        <v>9</v>
      </c>
      <c r="Q232" s="20">
        <f t="shared" ref="Q232:Q233" si="468">YEAR(G232)</f>
        <v>2021</v>
      </c>
      <c r="DC232" s="23" t="str">
        <f t="shared" ref="DC232:DC233" si="469">IF(Q232=1977,IF($E232=0,"",$E232),"")</f>
        <v/>
      </c>
      <c r="DD232" s="23" t="str">
        <f t="shared" ref="DD232:DD233" si="470">IF(Q232=1978,IF($E232=0,"",$E232),"")</f>
        <v/>
      </c>
      <c r="DE232" s="23" t="str">
        <f t="shared" ref="DE232:DE233" si="471">IF(Q232=1979,IF($E232=0,"",$E232),"")</f>
        <v/>
      </c>
      <c r="DF232" s="23" t="str">
        <f t="shared" ref="DF232:DF233" si="472">IF(Q232=1980,IF($E232=0,"",$E232),"")</f>
        <v/>
      </c>
      <c r="DG232" s="23" t="str">
        <f t="shared" ref="DG232:DG233" si="473">IF(Q232=1981,IF($E232=0,"",$E232),"")</f>
        <v/>
      </c>
      <c r="DH232" s="23" t="str">
        <f t="shared" ref="DH232:DH233" si="474">IF(Q232=1982,IF($E232=0,"",$E232),"")</f>
        <v/>
      </c>
      <c r="DI232" s="23" t="str">
        <f t="shared" ref="DI232:DI233" si="475">IF(Q232=1983,IF($E232=0,"",$E232),"")</f>
        <v/>
      </c>
      <c r="DJ232" s="23" t="str">
        <f t="shared" ref="DJ232:DJ233" si="476">IF(Q232=1984,IF($E232=0,"",$E232),"")</f>
        <v/>
      </c>
      <c r="DK232" s="23" t="str">
        <f t="shared" ref="DK232:DK233" si="477">IF(Q232=1985,IF($E232=0,"",$E232),"")</f>
        <v/>
      </c>
      <c r="DL232" s="23" t="str">
        <f t="shared" ref="DL232:DL233" si="478">IF(Q232=1986,IF($E232=0,"",$E232),"")</f>
        <v/>
      </c>
      <c r="DM232" s="23" t="str">
        <f t="shared" ref="DM232:DM233" si="479">IF(Q232=1987,IF($E232=0,"",$E232),"")</f>
        <v/>
      </c>
      <c r="DN232" s="23" t="str">
        <f t="shared" ref="DN232:DN233" si="480">IF(Q232=1988,IF($E232=0,"",$E232),"")</f>
        <v/>
      </c>
      <c r="DO232" s="23" t="str">
        <f t="shared" ref="DO232:DO233" si="481">IF(Q232=1989,IF($E232=0,"",$E232),"")</f>
        <v/>
      </c>
      <c r="DP232" s="23" t="str">
        <f t="shared" ref="DP232:DP233" si="482">IF(Q232=1990,IF($E232=0,"",$E232),"")</f>
        <v/>
      </c>
      <c r="DQ232" s="23" t="str">
        <f t="shared" ref="DQ232:DQ233" si="483">IF(Q232=1991,IF($E232=0,"",$E232),"")</f>
        <v/>
      </c>
      <c r="DR232" s="23" t="str">
        <f t="shared" ref="DR232:DR233" si="484">IF(Q232=1992,IF($E232=0,"",$E232),"")</f>
        <v/>
      </c>
      <c r="DS232" s="23" t="str">
        <f t="shared" ref="DS232:DS233" si="485">IF(Q232=1993,IF($E232=0,"",$E232),"")</f>
        <v/>
      </c>
      <c r="DT232" s="23" t="str">
        <f t="shared" ref="DT232:DT233" si="486">IF(Q232=1994,IF($E232=0,"",$E232),"")</f>
        <v/>
      </c>
      <c r="DU232" s="23" t="str">
        <f t="shared" ref="DU232:DU233" si="487">IF(Q232=1995,IF($E232=0,"",$E232),"")</f>
        <v/>
      </c>
      <c r="DV232" s="23" t="str">
        <f t="shared" ref="DV232:DV233" si="488">IF(Q232=1996,IF($E232=0,"",$E232),"")</f>
        <v/>
      </c>
      <c r="DW232" s="23" t="str">
        <f t="shared" ref="DW232:DW233" si="489">IF(Q232=1997,IF($E232=0,"",$E232),"")</f>
        <v/>
      </c>
      <c r="DX232" s="23" t="str">
        <f t="shared" ref="DX232:DX233" si="490">IF(Q232=1998,IF($E232=0,"",$E232),"")</f>
        <v/>
      </c>
      <c r="DY232" s="23" t="str">
        <f t="shared" ref="DY232:DY233" si="491">IF(Q232=1999,IF($E232=0,"",$E232),"")</f>
        <v/>
      </c>
      <c r="DZ232" s="23" t="str">
        <f t="shared" ref="DZ232:DZ233" si="492">IF(Q232=2000,IF($E232=0,"",$E232),"")</f>
        <v/>
      </c>
      <c r="EA232" s="23" t="str">
        <f t="shared" ref="EA232:EA233" si="493">IF(Q232=2001,IF($E232=0,"",$E232),"")</f>
        <v/>
      </c>
      <c r="EB232" s="23" t="str">
        <f t="shared" ref="EB232:EB233" si="494">IF(Q232=2002,IF($E232=0,"",$E232),"")</f>
        <v/>
      </c>
      <c r="EC232" s="23" t="str">
        <f t="shared" ref="EC232:EC233" si="495">IF(Q232=2003,IF($E232=0,"",$E232),"")</f>
        <v/>
      </c>
      <c r="ED232" s="23" t="str">
        <f t="shared" ref="ED232:ED233" si="496">IF(Q232=2004,IF($E232=0,"",$E232),"")</f>
        <v/>
      </c>
      <c r="EE232" s="23" t="str">
        <f t="shared" ref="EE232:EE233" si="497">IF(Q232=2005,IF($E232=0,"",$E232),"")</f>
        <v/>
      </c>
    </row>
    <row r="233" spans="1:135" ht="11.25" customHeight="1">
      <c r="A233" s="77" t="s">
        <v>219</v>
      </c>
      <c r="B233" s="77" t="s">
        <v>81</v>
      </c>
      <c r="C233" s="127" t="s">
        <v>177</v>
      </c>
      <c r="D233" s="127" t="s">
        <v>174</v>
      </c>
      <c r="E233" s="74">
        <v>1</v>
      </c>
      <c r="F233" s="77" t="s">
        <v>207</v>
      </c>
      <c r="G233" s="106">
        <v>44467</v>
      </c>
      <c r="H233" s="106">
        <v>44471</v>
      </c>
      <c r="I233" s="70"/>
      <c r="J233" s="71"/>
      <c r="K233" s="72"/>
      <c r="L233" s="70">
        <v>1</v>
      </c>
      <c r="M233" s="73" t="s">
        <v>319</v>
      </c>
      <c r="N233" s="72" t="s">
        <v>301</v>
      </c>
      <c r="O233" s="74">
        <f t="shared" si="466"/>
        <v>3</v>
      </c>
      <c r="P233" s="74">
        <f t="shared" si="467"/>
        <v>9</v>
      </c>
      <c r="Q233" s="74">
        <f t="shared" si="468"/>
        <v>2021</v>
      </c>
      <c r="DC233" s="23" t="str">
        <f t="shared" si="469"/>
        <v/>
      </c>
      <c r="DD233" s="23" t="str">
        <f t="shared" si="470"/>
        <v/>
      </c>
      <c r="DE233" s="23" t="str">
        <f t="shared" si="471"/>
        <v/>
      </c>
      <c r="DF233" s="23" t="str">
        <f t="shared" si="472"/>
        <v/>
      </c>
      <c r="DG233" s="23" t="str">
        <f t="shared" si="473"/>
        <v/>
      </c>
      <c r="DH233" s="23" t="str">
        <f t="shared" si="474"/>
        <v/>
      </c>
      <c r="DI233" s="23" t="str">
        <f t="shared" si="475"/>
        <v/>
      </c>
      <c r="DJ233" s="23" t="str">
        <f t="shared" si="476"/>
        <v/>
      </c>
      <c r="DK233" s="23" t="str">
        <f t="shared" si="477"/>
        <v/>
      </c>
      <c r="DL233" s="23" t="str">
        <f t="shared" si="478"/>
        <v/>
      </c>
      <c r="DM233" s="23" t="str">
        <f t="shared" si="479"/>
        <v/>
      </c>
      <c r="DN233" s="23" t="str">
        <f t="shared" si="480"/>
        <v/>
      </c>
      <c r="DO233" s="23" t="str">
        <f t="shared" si="481"/>
        <v/>
      </c>
      <c r="DP233" s="23" t="str">
        <f t="shared" si="482"/>
        <v/>
      </c>
      <c r="DQ233" s="23" t="str">
        <f t="shared" si="483"/>
        <v/>
      </c>
      <c r="DR233" s="23" t="str">
        <f t="shared" si="484"/>
        <v/>
      </c>
      <c r="DS233" s="23" t="str">
        <f t="shared" si="485"/>
        <v/>
      </c>
      <c r="DT233" s="23" t="str">
        <f t="shared" si="486"/>
        <v/>
      </c>
      <c r="DU233" s="23" t="str">
        <f t="shared" si="487"/>
        <v/>
      </c>
      <c r="DV233" s="23" t="str">
        <f t="shared" si="488"/>
        <v/>
      </c>
      <c r="DW233" s="23" t="str">
        <f t="shared" si="489"/>
        <v/>
      </c>
      <c r="DX233" s="23" t="str">
        <f t="shared" si="490"/>
        <v/>
      </c>
      <c r="DY233" s="23" t="str">
        <f t="shared" si="491"/>
        <v/>
      </c>
      <c r="DZ233" s="23" t="str">
        <f t="shared" si="492"/>
        <v/>
      </c>
      <c r="EA233" s="23" t="str">
        <f t="shared" si="493"/>
        <v/>
      </c>
      <c r="EB233" s="23" t="str">
        <f t="shared" si="494"/>
        <v/>
      </c>
      <c r="EC233" s="23" t="str">
        <f t="shared" si="495"/>
        <v/>
      </c>
      <c r="ED233" s="23" t="str">
        <f t="shared" si="496"/>
        <v/>
      </c>
      <c r="EE233" s="23" t="str">
        <f t="shared" si="497"/>
        <v/>
      </c>
    </row>
    <row r="234" spans="1:135" ht="11.25" customHeight="1">
      <c r="A234" s="21" t="s">
        <v>219</v>
      </c>
      <c r="B234" s="21" t="s">
        <v>81</v>
      </c>
      <c r="C234" s="28" t="s">
        <v>325</v>
      </c>
      <c r="D234" s="28" t="s">
        <v>150</v>
      </c>
      <c r="E234" s="20">
        <v>1</v>
      </c>
      <c r="F234" s="21" t="s">
        <v>207</v>
      </c>
      <c r="G234" s="107">
        <v>44473</v>
      </c>
      <c r="H234" s="107"/>
      <c r="I234" s="33"/>
      <c r="J234" s="27"/>
      <c r="K234" s="37"/>
      <c r="L234" s="33">
        <v>1</v>
      </c>
      <c r="M234" s="128" t="s">
        <v>319</v>
      </c>
      <c r="N234" s="92" t="s">
        <v>300</v>
      </c>
      <c r="O234" s="20">
        <f t="shared" ref="O234" si="498">IF(DAY(G234)&lt;=10,1,IF(DAY(G234)&gt;20,3,2))</f>
        <v>1</v>
      </c>
      <c r="P234" s="20">
        <f t="shared" ref="P234" si="499">MONTH(G234)</f>
        <v>10</v>
      </c>
      <c r="Q234" s="20">
        <f t="shared" ref="Q234" si="500">YEAR(G234)</f>
        <v>2021</v>
      </c>
      <c r="DC234" s="23" t="str">
        <f t="shared" ref="DC234" si="501">IF(Q234=1977,IF($E234=0,"",$E234),"")</f>
        <v/>
      </c>
      <c r="DD234" s="23" t="str">
        <f t="shared" ref="DD234" si="502">IF(Q234=1978,IF($E234=0,"",$E234),"")</f>
        <v/>
      </c>
      <c r="DE234" s="23" t="str">
        <f t="shared" ref="DE234" si="503">IF(Q234=1979,IF($E234=0,"",$E234),"")</f>
        <v/>
      </c>
      <c r="DF234" s="23" t="str">
        <f t="shared" ref="DF234" si="504">IF(Q234=1980,IF($E234=0,"",$E234),"")</f>
        <v/>
      </c>
      <c r="DG234" s="23" t="str">
        <f t="shared" ref="DG234" si="505">IF(Q234=1981,IF($E234=0,"",$E234),"")</f>
        <v/>
      </c>
      <c r="DH234" s="23" t="str">
        <f t="shared" ref="DH234" si="506">IF(Q234=1982,IF($E234=0,"",$E234),"")</f>
        <v/>
      </c>
      <c r="DI234" s="23" t="str">
        <f t="shared" ref="DI234" si="507">IF(Q234=1983,IF($E234=0,"",$E234),"")</f>
        <v/>
      </c>
      <c r="DJ234" s="23" t="str">
        <f t="shared" ref="DJ234" si="508">IF(Q234=1984,IF($E234=0,"",$E234),"")</f>
        <v/>
      </c>
      <c r="DK234" s="23" t="str">
        <f t="shared" ref="DK234" si="509">IF(Q234=1985,IF($E234=0,"",$E234),"")</f>
        <v/>
      </c>
      <c r="DL234" s="23" t="str">
        <f t="shared" ref="DL234" si="510">IF(Q234=1986,IF($E234=0,"",$E234),"")</f>
        <v/>
      </c>
      <c r="DM234" s="23" t="str">
        <f t="shared" ref="DM234" si="511">IF(Q234=1987,IF($E234=0,"",$E234),"")</f>
        <v/>
      </c>
      <c r="DN234" s="23" t="str">
        <f t="shared" ref="DN234" si="512">IF(Q234=1988,IF($E234=0,"",$E234),"")</f>
        <v/>
      </c>
      <c r="DO234" s="23" t="str">
        <f t="shared" ref="DO234" si="513">IF(Q234=1989,IF($E234=0,"",$E234),"")</f>
        <v/>
      </c>
      <c r="DP234" s="23" t="str">
        <f t="shared" ref="DP234" si="514">IF(Q234=1990,IF($E234=0,"",$E234),"")</f>
        <v/>
      </c>
      <c r="DQ234" s="23" t="str">
        <f t="shared" ref="DQ234" si="515">IF(Q234=1991,IF($E234=0,"",$E234),"")</f>
        <v/>
      </c>
      <c r="DR234" s="23" t="str">
        <f t="shared" ref="DR234" si="516">IF(Q234=1992,IF($E234=0,"",$E234),"")</f>
        <v/>
      </c>
      <c r="DS234" s="23" t="str">
        <f t="shared" ref="DS234" si="517">IF(Q234=1993,IF($E234=0,"",$E234),"")</f>
        <v/>
      </c>
      <c r="DT234" s="23" t="str">
        <f t="shared" ref="DT234" si="518">IF(Q234=1994,IF($E234=0,"",$E234),"")</f>
        <v/>
      </c>
      <c r="DU234" s="23" t="str">
        <f t="shared" ref="DU234" si="519">IF(Q234=1995,IF($E234=0,"",$E234),"")</f>
        <v/>
      </c>
      <c r="DV234" s="23" t="str">
        <f t="shared" ref="DV234" si="520">IF(Q234=1996,IF($E234=0,"",$E234),"")</f>
        <v/>
      </c>
      <c r="DW234" s="23" t="str">
        <f t="shared" ref="DW234" si="521">IF(Q234=1997,IF($E234=0,"",$E234),"")</f>
        <v/>
      </c>
      <c r="DX234" s="23" t="str">
        <f t="shared" ref="DX234" si="522">IF(Q234=1998,IF($E234=0,"",$E234),"")</f>
        <v/>
      </c>
      <c r="DY234" s="23" t="str">
        <f t="shared" ref="DY234" si="523">IF(Q234=1999,IF($E234=0,"",$E234),"")</f>
        <v/>
      </c>
      <c r="DZ234" s="23" t="str">
        <f t="shared" ref="DZ234" si="524">IF(Q234=2000,IF($E234=0,"",$E234),"")</f>
        <v/>
      </c>
      <c r="EA234" s="23" t="str">
        <f t="shared" ref="EA234" si="525">IF(Q234=2001,IF($E234=0,"",$E234),"")</f>
        <v/>
      </c>
      <c r="EB234" s="23" t="str">
        <f t="shared" ref="EB234" si="526">IF(Q234=2002,IF($E234=0,"",$E234),"")</f>
        <v/>
      </c>
      <c r="EC234" s="23" t="str">
        <f t="shared" ref="EC234" si="527">IF(Q234=2003,IF($E234=0,"",$E234),"")</f>
        <v/>
      </c>
      <c r="ED234" s="23" t="str">
        <f t="shared" ref="ED234" si="528">IF(Q234=2004,IF($E234=0,"",$E234),"")</f>
        <v/>
      </c>
      <c r="EE234" s="23" t="str">
        <f t="shared" ref="EE234" si="529">IF(Q234=2005,IF($E234=0,"",$E234),"")</f>
        <v/>
      </c>
    </row>
    <row r="235" spans="1:135" ht="11.25" customHeight="1">
      <c r="A235" s="21"/>
      <c r="B235" s="21"/>
      <c r="C235" s="21"/>
      <c r="D235" s="21"/>
      <c r="E235" s="20"/>
      <c r="F235" s="21"/>
      <c r="G235" s="107"/>
      <c r="H235" s="107"/>
      <c r="I235" s="33"/>
      <c r="J235" s="27"/>
      <c r="K235" s="37"/>
      <c r="L235" s="33"/>
      <c r="M235" s="38"/>
      <c r="N235" s="33"/>
      <c r="O235" s="47"/>
      <c r="P235" s="46"/>
      <c r="Q235" s="33"/>
      <c r="R235" s="45"/>
    </row>
    <row r="236" spans="1:135" ht="11.25" customHeight="1">
      <c r="A236" s="21"/>
      <c r="B236" s="21"/>
      <c r="C236" s="21"/>
      <c r="D236" s="21"/>
      <c r="E236" s="20"/>
      <c r="F236" s="21"/>
      <c r="G236" s="107"/>
      <c r="H236" s="107"/>
      <c r="I236" s="33"/>
      <c r="J236" s="27"/>
      <c r="K236" s="37"/>
      <c r="L236" s="33"/>
      <c r="M236" s="38"/>
      <c r="N236" s="33"/>
      <c r="O236" s="47"/>
      <c r="P236" s="46"/>
      <c r="Q236" s="33"/>
      <c r="R236" s="45"/>
    </row>
    <row r="237" spans="1:135" ht="11.25" customHeight="1">
      <c r="A237" s="21"/>
      <c r="B237" s="21"/>
      <c r="C237" s="21"/>
      <c r="D237" s="21"/>
      <c r="E237" s="20"/>
      <c r="F237" s="21"/>
      <c r="G237" s="107"/>
      <c r="H237" s="107"/>
      <c r="I237" s="33"/>
      <c r="J237" s="27"/>
      <c r="K237" s="37"/>
      <c r="L237" s="33"/>
      <c r="M237" s="38"/>
      <c r="N237" s="33"/>
      <c r="O237" s="47"/>
      <c r="P237" s="46"/>
      <c r="Q237" s="33"/>
      <c r="R237" s="45"/>
    </row>
    <row r="238" spans="1:135" ht="11.25" customHeight="1">
      <c r="A238" s="21"/>
      <c r="B238" s="21"/>
      <c r="C238" s="21"/>
      <c r="D238" s="21"/>
      <c r="E238" s="20"/>
      <c r="F238" s="21"/>
      <c r="G238" s="107"/>
      <c r="H238" s="107"/>
      <c r="I238" s="33"/>
      <c r="J238" s="27"/>
      <c r="K238" s="37"/>
      <c r="L238" s="33"/>
      <c r="M238" s="38"/>
      <c r="N238" s="33"/>
      <c r="O238" s="47"/>
      <c r="P238" s="46"/>
      <c r="Q238" s="33"/>
      <c r="R238" s="45"/>
    </row>
    <row r="239" spans="1:135" ht="11.25" customHeight="1">
      <c r="A239" s="21"/>
      <c r="B239" s="21"/>
      <c r="C239" s="21"/>
      <c r="D239" s="21"/>
      <c r="E239" s="20"/>
      <c r="F239" s="21"/>
      <c r="G239" s="107"/>
      <c r="H239" s="107"/>
      <c r="I239" s="33"/>
      <c r="J239" s="27"/>
      <c r="K239" s="37"/>
      <c r="L239" s="33"/>
      <c r="M239" s="38"/>
      <c r="N239" s="33"/>
      <c r="O239" s="47"/>
      <c r="P239" s="46"/>
      <c r="Q239" s="33"/>
      <c r="R239" s="45"/>
    </row>
    <row r="240" spans="1:135" ht="11.25" customHeight="1">
      <c r="A240" s="21"/>
      <c r="B240" s="21"/>
      <c r="C240" s="21"/>
      <c r="D240" s="21"/>
      <c r="E240" s="20"/>
      <c r="F240" s="21"/>
      <c r="G240" s="107"/>
      <c r="H240" s="107"/>
      <c r="I240" s="33"/>
      <c r="J240" s="27"/>
      <c r="K240" s="37"/>
      <c r="L240" s="33"/>
      <c r="M240" s="38"/>
      <c r="N240" s="33"/>
      <c r="O240" s="47"/>
      <c r="P240" s="46"/>
      <c r="Q240" s="33"/>
      <c r="R240" s="45"/>
    </row>
    <row r="241" spans="1:18" ht="11.25" customHeight="1">
      <c r="A241" s="21"/>
      <c r="B241" s="21"/>
      <c r="C241" s="21"/>
      <c r="D241" s="21"/>
      <c r="E241" s="20"/>
      <c r="F241" s="21"/>
      <c r="G241" s="107"/>
      <c r="H241" s="107"/>
      <c r="I241" s="33"/>
      <c r="J241" s="27"/>
      <c r="K241" s="37"/>
      <c r="L241" s="33"/>
      <c r="M241" s="38"/>
      <c r="N241" s="33"/>
      <c r="O241" s="47"/>
      <c r="P241" s="46"/>
      <c r="Q241" s="33"/>
      <c r="R241" s="45"/>
    </row>
    <row r="242" spans="1:18" ht="11.25" customHeight="1">
      <c r="A242" s="21"/>
      <c r="B242" s="21"/>
      <c r="C242" s="21"/>
      <c r="D242" s="21"/>
      <c r="E242" s="20"/>
      <c r="F242" s="21"/>
      <c r="G242" s="107"/>
      <c r="H242" s="107"/>
      <c r="I242" s="33"/>
      <c r="J242" s="27"/>
      <c r="K242" s="37"/>
      <c r="L242" s="33"/>
      <c r="M242" s="38"/>
      <c r="N242" s="33"/>
      <c r="O242" s="47"/>
      <c r="P242" s="46"/>
      <c r="Q242" s="33"/>
      <c r="R242" s="45"/>
    </row>
    <row r="243" spans="1:18" ht="11.25" customHeight="1">
      <c r="A243" s="21"/>
      <c r="B243" s="21"/>
      <c r="C243" s="21"/>
      <c r="D243" s="21"/>
      <c r="E243" s="20"/>
      <c r="F243" s="21"/>
      <c r="G243" s="107"/>
      <c r="H243" s="107"/>
      <c r="I243" s="33"/>
      <c r="J243" s="27"/>
      <c r="K243" s="37"/>
      <c r="L243" s="33"/>
      <c r="M243" s="38"/>
      <c r="N243" s="33"/>
      <c r="O243" s="47"/>
      <c r="P243" s="46"/>
      <c r="Q243" s="33"/>
      <c r="R243" s="45"/>
    </row>
    <row r="244" spans="1:18" ht="11.25" customHeight="1">
      <c r="A244" s="21"/>
      <c r="B244" s="21"/>
      <c r="C244" s="21"/>
      <c r="D244" s="21"/>
      <c r="E244" s="20"/>
      <c r="F244" s="21"/>
      <c r="G244" s="107"/>
      <c r="H244" s="107"/>
      <c r="I244" s="33"/>
      <c r="J244" s="27"/>
      <c r="K244" s="37"/>
      <c r="L244" s="33"/>
      <c r="M244" s="38"/>
      <c r="N244" s="33"/>
      <c r="O244" s="47"/>
      <c r="P244" s="46"/>
      <c r="Q244" s="33"/>
      <c r="R244" s="45"/>
    </row>
    <row r="245" spans="1:18" ht="11.25" customHeight="1">
      <c r="A245" s="21"/>
      <c r="B245" s="21"/>
      <c r="C245" s="21"/>
      <c r="D245" s="21"/>
      <c r="E245" s="20"/>
      <c r="F245" s="21"/>
      <c r="G245" s="107"/>
      <c r="H245" s="107"/>
      <c r="I245" s="33"/>
      <c r="J245" s="27"/>
      <c r="K245" s="37"/>
      <c r="L245" s="33"/>
      <c r="M245" s="38"/>
      <c r="N245" s="33"/>
      <c r="O245" s="48"/>
      <c r="P245" s="43"/>
      <c r="Q245" s="49"/>
      <c r="R245" s="50"/>
    </row>
    <row r="246" spans="1:18" ht="11.25" customHeight="1">
      <c r="A246" s="21"/>
      <c r="B246" s="21"/>
      <c r="C246" s="21"/>
      <c r="D246" s="21"/>
      <c r="E246" s="20"/>
      <c r="F246" s="21"/>
      <c r="G246" s="107"/>
      <c r="H246" s="107"/>
      <c r="I246" s="33"/>
      <c r="J246" s="27"/>
      <c r="K246" s="37"/>
      <c r="L246" s="33"/>
      <c r="M246" s="38"/>
      <c r="N246" s="33"/>
      <c r="O246" s="48"/>
      <c r="P246" s="43"/>
      <c r="Q246" s="49"/>
      <c r="R246" s="50"/>
    </row>
    <row r="247" spans="1:18" ht="11.25" customHeight="1">
      <c r="A247" s="21"/>
      <c r="B247" s="21"/>
      <c r="C247" s="21"/>
      <c r="D247" s="21"/>
      <c r="E247" s="20"/>
      <c r="F247" s="21"/>
      <c r="G247" s="107"/>
      <c r="H247" s="107"/>
      <c r="I247" s="33"/>
      <c r="J247" s="27"/>
      <c r="K247" s="37"/>
      <c r="L247" s="33"/>
      <c r="M247" s="38"/>
      <c r="N247" s="33"/>
      <c r="O247" s="48"/>
      <c r="P247" s="43"/>
      <c r="Q247" s="49"/>
      <c r="R247" s="50"/>
    </row>
    <row r="248" spans="1:18" ht="11.25" customHeight="1">
      <c r="A248" s="21"/>
      <c r="B248" s="21"/>
      <c r="C248" s="21"/>
      <c r="D248" s="21"/>
      <c r="E248" s="20"/>
      <c r="F248" s="21"/>
      <c r="G248" s="107"/>
      <c r="H248" s="107"/>
      <c r="I248" s="33"/>
      <c r="J248" s="27"/>
      <c r="K248" s="37"/>
      <c r="L248" s="33"/>
      <c r="M248" s="38"/>
      <c r="N248" s="33"/>
      <c r="O248" s="48"/>
      <c r="P248" s="43"/>
      <c r="Q248" s="49"/>
      <c r="R248" s="50"/>
    </row>
    <row r="249" spans="1:18" ht="11.25" customHeight="1">
      <c r="A249" s="21"/>
      <c r="B249" s="21"/>
      <c r="C249" s="21"/>
      <c r="D249" s="21"/>
      <c r="E249" s="20"/>
      <c r="F249" s="21"/>
      <c r="G249" s="107"/>
      <c r="H249" s="107"/>
      <c r="I249" s="33"/>
      <c r="J249" s="27"/>
      <c r="K249" s="37"/>
      <c r="L249" s="33"/>
      <c r="M249" s="38"/>
      <c r="N249" s="33"/>
      <c r="O249" s="48"/>
      <c r="P249" s="43"/>
      <c r="Q249" s="49"/>
      <c r="R249" s="50"/>
    </row>
    <row r="250" spans="1:18" ht="11.25" customHeight="1">
      <c r="A250" s="21"/>
      <c r="B250" s="21"/>
      <c r="C250" s="21"/>
      <c r="D250" s="21"/>
      <c r="E250" s="20"/>
      <c r="F250" s="21"/>
      <c r="G250" s="107"/>
      <c r="H250" s="107"/>
      <c r="I250" s="33"/>
      <c r="J250" s="27"/>
      <c r="K250" s="37"/>
      <c r="L250" s="33"/>
      <c r="M250" s="38"/>
      <c r="N250" s="33"/>
      <c r="O250" s="48"/>
      <c r="P250" s="43"/>
      <c r="Q250" s="49"/>
      <c r="R250" s="50"/>
    </row>
    <row r="251" spans="1:18" ht="11.25" customHeight="1">
      <c r="A251" s="21"/>
      <c r="B251" s="21"/>
      <c r="C251" s="21"/>
      <c r="D251" s="21"/>
      <c r="E251" s="20"/>
      <c r="F251" s="21"/>
      <c r="G251" s="107"/>
      <c r="H251" s="107"/>
      <c r="I251" s="33"/>
      <c r="J251" s="27"/>
      <c r="K251" s="37"/>
      <c r="L251" s="33"/>
      <c r="M251" s="38"/>
      <c r="N251" s="33"/>
      <c r="O251" s="48"/>
      <c r="P251" s="43"/>
      <c r="Q251" s="49"/>
      <c r="R251" s="50"/>
    </row>
    <row r="252" spans="1:18" ht="11.25" customHeight="1">
      <c r="A252" s="21"/>
      <c r="B252" s="21"/>
      <c r="C252" s="21"/>
      <c r="D252" s="21"/>
      <c r="E252" s="20"/>
      <c r="F252" s="21"/>
      <c r="G252" s="107"/>
      <c r="H252" s="107"/>
      <c r="I252" s="33"/>
      <c r="J252" s="27"/>
      <c r="K252" s="37"/>
      <c r="L252" s="33"/>
      <c r="M252" s="38"/>
      <c r="N252" s="33"/>
      <c r="O252" s="48"/>
      <c r="P252" s="43"/>
      <c r="Q252" s="49"/>
      <c r="R252" s="50"/>
    </row>
    <row r="253" spans="1:18" ht="11.25" customHeight="1">
      <c r="A253" s="21"/>
      <c r="B253" s="21"/>
      <c r="C253" s="21"/>
      <c r="D253" s="21"/>
      <c r="E253" s="20"/>
      <c r="F253" s="21"/>
      <c r="G253" s="107"/>
      <c r="H253" s="107"/>
      <c r="I253" s="33"/>
      <c r="J253" s="27"/>
      <c r="K253" s="37"/>
      <c r="L253" s="33"/>
      <c r="M253" s="38"/>
      <c r="N253" s="33"/>
      <c r="O253" s="48"/>
      <c r="P253" s="43"/>
      <c r="Q253" s="49"/>
      <c r="R253" s="50"/>
    </row>
    <row r="254" spans="1:18" ht="11.25" customHeight="1">
      <c r="A254" s="21"/>
      <c r="B254" s="21"/>
      <c r="C254" s="21"/>
      <c r="D254" s="21"/>
      <c r="E254" s="20"/>
      <c r="F254" s="21"/>
      <c r="G254" s="107"/>
      <c r="H254" s="107"/>
      <c r="I254" s="33"/>
      <c r="J254" s="27"/>
      <c r="K254" s="37"/>
      <c r="L254" s="33"/>
      <c r="M254" s="38"/>
      <c r="N254" s="33"/>
      <c r="O254" s="47"/>
      <c r="P254" s="46"/>
      <c r="Q254" s="33"/>
      <c r="R254" s="45"/>
    </row>
    <row r="255" spans="1:18" ht="11.25" customHeight="1">
      <c r="A255" s="21"/>
      <c r="B255" s="21"/>
      <c r="C255" s="21"/>
      <c r="D255" s="21"/>
      <c r="E255" s="20"/>
      <c r="F255" s="21"/>
      <c r="G255" s="107"/>
      <c r="H255" s="107"/>
      <c r="I255" s="33"/>
      <c r="J255" s="27"/>
      <c r="K255" s="37"/>
      <c r="L255" s="33"/>
      <c r="M255" s="38"/>
      <c r="N255" s="33"/>
      <c r="O255" s="47"/>
      <c r="P255" s="46"/>
      <c r="Q255" s="33"/>
      <c r="R255" s="45"/>
    </row>
    <row r="256" spans="1:18" ht="11.25" customHeight="1">
      <c r="A256" s="21"/>
      <c r="B256" s="21"/>
      <c r="C256" s="21"/>
      <c r="D256" s="21"/>
      <c r="E256" s="20"/>
      <c r="F256" s="21"/>
      <c r="G256" s="107"/>
      <c r="H256" s="107"/>
      <c r="I256" s="33"/>
      <c r="J256" s="27"/>
      <c r="K256" s="37"/>
      <c r="L256" s="33"/>
      <c r="M256" s="38"/>
      <c r="N256" s="33"/>
      <c r="O256" s="47"/>
      <c r="P256" s="46"/>
      <c r="Q256" s="33"/>
      <c r="R256" s="45"/>
    </row>
    <row r="257" spans="1:18" ht="11.25" customHeight="1">
      <c r="A257" s="21"/>
      <c r="B257" s="21"/>
      <c r="C257" s="21"/>
      <c r="D257" s="21"/>
      <c r="E257" s="20"/>
      <c r="F257" s="21"/>
      <c r="G257" s="107"/>
      <c r="H257" s="107"/>
      <c r="I257" s="33"/>
      <c r="J257" s="27"/>
      <c r="K257" s="37"/>
      <c r="L257" s="33"/>
      <c r="M257" s="38"/>
      <c r="N257" s="33"/>
      <c r="O257" s="47"/>
      <c r="P257" s="46"/>
      <c r="Q257" s="33"/>
      <c r="R257" s="45"/>
    </row>
    <row r="258" spans="1:18" ht="11.25" customHeight="1">
      <c r="A258" s="21"/>
      <c r="B258" s="21"/>
      <c r="C258" s="21"/>
      <c r="D258" s="21"/>
      <c r="E258" s="20"/>
      <c r="F258" s="21"/>
      <c r="G258" s="107"/>
      <c r="H258" s="107"/>
      <c r="I258" s="33"/>
      <c r="J258" s="27"/>
      <c r="K258" s="37"/>
      <c r="L258" s="33"/>
      <c r="M258" s="38"/>
      <c r="N258" s="33"/>
      <c r="O258" s="47"/>
      <c r="P258" s="46"/>
      <c r="Q258" s="33"/>
      <c r="R258" s="45"/>
    </row>
    <row r="259" spans="1:18" ht="11.25" customHeight="1">
      <c r="A259" s="21"/>
      <c r="B259" s="21"/>
      <c r="C259" s="21"/>
      <c r="D259" s="21"/>
      <c r="E259" s="20"/>
      <c r="F259" s="21"/>
      <c r="G259" s="107"/>
      <c r="H259" s="107"/>
      <c r="I259" s="33"/>
      <c r="J259" s="27"/>
      <c r="K259" s="37"/>
      <c r="L259" s="33"/>
      <c r="M259" s="38"/>
      <c r="N259" s="33"/>
      <c r="O259" s="47"/>
      <c r="P259" s="46"/>
      <c r="Q259" s="33"/>
      <c r="R259" s="45"/>
    </row>
    <row r="260" spans="1:18" ht="11.25" customHeight="1">
      <c r="A260" s="21"/>
      <c r="B260" s="21"/>
      <c r="C260" s="21"/>
      <c r="D260" s="21"/>
      <c r="E260" s="20"/>
      <c r="F260" s="21"/>
      <c r="G260" s="107"/>
      <c r="H260" s="107"/>
      <c r="I260" s="33"/>
      <c r="J260" s="27"/>
      <c r="K260" s="37"/>
      <c r="L260" s="33"/>
      <c r="M260" s="38"/>
      <c r="N260" s="33"/>
      <c r="O260" s="47"/>
      <c r="P260" s="46"/>
      <c r="Q260" s="33"/>
      <c r="R260" s="45"/>
    </row>
    <row r="261" spans="1:18" ht="11.25" customHeight="1">
      <c r="A261" s="21"/>
      <c r="B261" s="21"/>
      <c r="C261" s="21"/>
      <c r="D261" s="21"/>
      <c r="E261" s="20"/>
      <c r="F261" s="21"/>
      <c r="G261" s="107"/>
      <c r="H261" s="107"/>
      <c r="I261" s="33"/>
      <c r="J261" s="27"/>
      <c r="K261" s="37"/>
      <c r="L261" s="33"/>
      <c r="M261" s="38"/>
      <c r="N261" s="33"/>
      <c r="O261" s="47"/>
      <c r="P261" s="46"/>
      <c r="Q261" s="33"/>
      <c r="R261" s="45"/>
    </row>
    <row r="262" spans="1:18" ht="11.25" customHeight="1">
      <c r="A262" s="21"/>
      <c r="B262" s="21"/>
      <c r="C262" s="21"/>
      <c r="D262" s="21"/>
      <c r="E262" s="20"/>
      <c r="F262" s="21"/>
      <c r="G262" s="107"/>
      <c r="H262" s="107"/>
      <c r="I262" s="33"/>
      <c r="J262" s="27"/>
      <c r="K262" s="37"/>
      <c r="L262" s="33"/>
      <c r="M262" s="38"/>
      <c r="N262" s="33"/>
      <c r="O262" s="47"/>
      <c r="P262" s="46"/>
      <c r="Q262" s="33"/>
      <c r="R262" s="45"/>
    </row>
    <row r="263" spans="1:18" ht="11.25" customHeight="1">
      <c r="A263" s="21"/>
      <c r="B263" s="21"/>
      <c r="C263" s="21"/>
      <c r="D263" s="21"/>
      <c r="E263" s="20"/>
      <c r="F263" s="21"/>
      <c r="G263" s="107"/>
      <c r="H263" s="107"/>
      <c r="I263" s="33"/>
      <c r="J263" s="27"/>
      <c r="K263" s="37"/>
      <c r="L263" s="33"/>
      <c r="M263" s="38"/>
      <c r="N263" s="33"/>
      <c r="O263" s="47"/>
      <c r="P263" s="46"/>
      <c r="Q263" s="33"/>
      <c r="R263" s="45"/>
    </row>
    <row r="264" spans="1:18" ht="11.25" customHeight="1">
      <c r="A264" s="21"/>
      <c r="B264" s="21"/>
      <c r="C264" s="21"/>
      <c r="D264" s="21"/>
      <c r="E264" s="20"/>
      <c r="F264" s="21"/>
      <c r="G264" s="107"/>
      <c r="H264" s="107"/>
      <c r="I264" s="33"/>
      <c r="J264" s="27"/>
      <c r="K264" s="37"/>
      <c r="L264" s="33"/>
      <c r="M264" s="38"/>
      <c r="N264" s="33"/>
      <c r="O264" s="47"/>
      <c r="P264" s="46"/>
      <c r="Q264" s="33"/>
      <c r="R264" s="45"/>
    </row>
    <row r="265" spans="1:18" ht="11.25" customHeight="1">
      <c r="A265" s="21"/>
      <c r="B265" s="21"/>
      <c r="C265" s="21"/>
      <c r="D265" s="21"/>
      <c r="E265" s="20"/>
      <c r="F265" s="21"/>
      <c r="G265" s="107"/>
      <c r="H265" s="107"/>
      <c r="I265" s="33"/>
      <c r="J265" s="27"/>
      <c r="K265" s="37"/>
      <c r="L265" s="33"/>
      <c r="M265" s="38"/>
      <c r="N265" s="33"/>
      <c r="O265" s="47"/>
      <c r="P265" s="46"/>
      <c r="Q265" s="33"/>
      <c r="R265" s="45"/>
    </row>
    <row r="266" spans="1:18" ht="11.25" customHeight="1">
      <c r="A266" s="21"/>
      <c r="B266" s="21"/>
      <c r="C266" s="21"/>
      <c r="D266" s="21"/>
      <c r="E266" s="20"/>
      <c r="F266" s="21"/>
      <c r="G266" s="107"/>
      <c r="H266" s="107"/>
      <c r="I266" s="33"/>
      <c r="J266" s="27"/>
      <c r="K266" s="37"/>
      <c r="L266" s="33"/>
      <c r="M266" s="38"/>
      <c r="N266" s="33"/>
      <c r="O266" s="47"/>
      <c r="P266" s="46"/>
      <c r="Q266" s="33"/>
      <c r="R266" s="45"/>
    </row>
    <row r="267" spans="1:18" ht="11.25" customHeight="1">
      <c r="A267" s="21"/>
      <c r="B267" s="21"/>
      <c r="C267" s="21"/>
      <c r="D267" s="21"/>
      <c r="E267" s="20"/>
      <c r="F267" s="21"/>
      <c r="G267" s="107"/>
      <c r="H267" s="107"/>
      <c r="I267" s="33"/>
      <c r="J267" s="27"/>
      <c r="K267" s="37"/>
      <c r="L267" s="33"/>
      <c r="M267" s="38"/>
      <c r="N267" s="33"/>
      <c r="O267" s="47"/>
      <c r="P267" s="46"/>
      <c r="Q267" s="33"/>
      <c r="R267" s="45"/>
    </row>
    <row r="268" spans="1:18" ht="11.25" customHeight="1">
      <c r="A268" s="21"/>
      <c r="B268" s="21"/>
      <c r="C268" s="21"/>
      <c r="D268" s="21"/>
      <c r="E268" s="20"/>
      <c r="F268" s="21"/>
      <c r="G268" s="107"/>
      <c r="H268" s="107"/>
      <c r="I268" s="33"/>
      <c r="J268" s="27"/>
      <c r="K268" s="37"/>
      <c r="L268" s="33"/>
      <c r="M268" s="38"/>
      <c r="N268" s="33"/>
      <c r="O268" s="47"/>
      <c r="P268" s="46"/>
      <c r="Q268" s="33"/>
      <c r="R268" s="45"/>
    </row>
    <row r="269" spans="1:18" ht="11.25" customHeight="1">
      <c r="A269" s="21"/>
      <c r="B269" s="21"/>
      <c r="C269" s="21"/>
      <c r="D269" s="21"/>
      <c r="E269" s="20"/>
      <c r="F269" s="21"/>
      <c r="G269" s="107"/>
      <c r="H269" s="107"/>
      <c r="I269" s="33"/>
      <c r="J269" s="27"/>
      <c r="K269" s="37"/>
      <c r="L269" s="33"/>
      <c r="M269" s="38"/>
      <c r="N269" s="33"/>
      <c r="O269" s="47"/>
      <c r="P269" s="46"/>
      <c r="Q269" s="33"/>
      <c r="R269" s="45"/>
    </row>
    <row r="270" spans="1:18" ht="11.25" customHeight="1">
      <c r="A270" s="21"/>
      <c r="B270" s="21"/>
      <c r="C270" s="21"/>
      <c r="D270" s="21"/>
      <c r="E270" s="20"/>
      <c r="F270" s="21"/>
      <c r="G270" s="107"/>
      <c r="H270" s="107"/>
      <c r="I270" s="33"/>
      <c r="J270" s="27"/>
      <c r="K270" s="37"/>
      <c r="L270" s="33"/>
      <c r="M270" s="38"/>
      <c r="N270" s="33"/>
      <c r="O270" s="48"/>
      <c r="P270" s="43"/>
      <c r="Q270" s="49"/>
      <c r="R270" s="50"/>
    </row>
    <row r="271" spans="1:18" ht="11.25" customHeight="1">
      <c r="A271" s="21"/>
      <c r="B271" s="21"/>
      <c r="C271" s="21"/>
      <c r="D271" s="21"/>
      <c r="E271" s="20"/>
      <c r="F271" s="21"/>
      <c r="G271" s="107"/>
      <c r="H271" s="107"/>
      <c r="I271" s="33"/>
      <c r="J271" s="27"/>
      <c r="K271" s="37"/>
      <c r="L271" s="33"/>
      <c r="M271" s="38"/>
      <c r="N271" s="33"/>
      <c r="O271" s="48"/>
      <c r="P271" s="43"/>
      <c r="Q271" s="49"/>
      <c r="R271" s="50"/>
    </row>
    <row r="272" spans="1:18" ht="11.25" customHeight="1">
      <c r="A272" s="21"/>
      <c r="B272" s="21"/>
      <c r="C272" s="21"/>
      <c r="D272" s="21"/>
      <c r="E272" s="20"/>
      <c r="F272" s="21"/>
      <c r="G272" s="107"/>
      <c r="H272" s="107"/>
      <c r="I272" s="33"/>
      <c r="J272" s="27"/>
      <c r="K272" s="37"/>
      <c r="L272" s="33"/>
      <c r="M272" s="38"/>
      <c r="N272" s="33"/>
      <c r="O272" s="48"/>
      <c r="P272" s="43"/>
      <c r="Q272" s="49"/>
      <c r="R272" s="50"/>
    </row>
    <row r="273" spans="1:18" ht="11.25" customHeight="1">
      <c r="A273" s="21"/>
      <c r="B273" s="21"/>
      <c r="C273" s="21"/>
      <c r="D273" s="21"/>
      <c r="E273" s="20"/>
      <c r="F273" s="21"/>
      <c r="G273" s="107"/>
      <c r="H273" s="107"/>
      <c r="I273" s="33"/>
      <c r="J273" s="27"/>
      <c r="K273" s="37"/>
      <c r="L273" s="33"/>
      <c r="M273" s="38"/>
      <c r="N273" s="33"/>
      <c r="O273" s="48"/>
      <c r="P273" s="43"/>
      <c r="Q273" s="49"/>
      <c r="R273" s="50"/>
    </row>
    <row r="274" spans="1:18" ht="11.25" customHeight="1">
      <c r="A274" s="21"/>
      <c r="B274" s="21"/>
      <c r="C274" s="21"/>
      <c r="D274" s="21"/>
      <c r="E274" s="20"/>
      <c r="F274" s="21"/>
      <c r="G274" s="107"/>
      <c r="H274" s="107"/>
      <c r="I274" s="33"/>
      <c r="J274" s="27"/>
      <c r="K274" s="37"/>
      <c r="L274" s="33"/>
      <c r="M274" s="38"/>
      <c r="N274" s="33"/>
      <c r="O274" s="48"/>
      <c r="P274" s="43"/>
      <c r="Q274" s="49"/>
      <c r="R274" s="50"/>
    </row>
    <row r="275" spans="1:18" ht="11.25" customHeight="1">
      <c r="A275" s="21"/>
      <c r="B275" s="21"/>
      <c r="C275" s="21"/>
      <c r="D275" s="21"/>
      <c r="E275" s="20"/>
      <c r="F275" s="21"/>
      <c r="G275" s="107"/>
      <c r="H275" s="107"/>
      <c r="I275" s="33"/>
      <c r="J275" s="27"/>
      <c r="K275" s="37"/>
      <c r="L275" s="33"/>
      <c r="M275" s="38"/>
      <c r="N275" s="33"/>
      <c r="O275" s="48"/>
      <c r="P275" s="43"/>
      <c r="Q275" s="49"/>
      <c r="R275" s="50"/>
    </row>
    <row r="276" spans="1:18" ht="11.25" customHeight="1">
      <c r="A276" s="21"/>
      <c r="B276" s="21"/>
      <c r="C276" s="21"/>
      <c r="D276" s="21"/>
      <c r="E276" s="20"/>
      <c r="F276" s="21"/>
      <c r="G276" s="107"/>
      <c r="H276" s="107"/>
      <c r="I276" s="33"/>
      <c r="J276" s="27"/>
      <c r="K276" s="37"/>
      <c r="L276" s="33"/>
      <c r="M276" s="38"/>
      <c r="N276" s="33"/>
      <c r="O276" s="48"/>
      <c r="P276" s="43"/>
      <c r="Q276" s="49"/>
      <c r="R276" s="50"/>
    </row>
    <row r="277" spans="1:18" ht="11.25" customHeight="1">
      <c r="A277" s="21"/>
      <c r="B277" s="21"/>
      <c r="C277" s="21"/>
      <c r="D277" s="21"/>
      <c r="E277" s="20"/>
      <c r="F277" s="21"/>
      <c r="G277" s="107"/>
      <c r="H277" s="107"/>
      <c r="I277" s="33"/>
      <c r="J277" s="27"/>
      <c r="K277" s="37"/>
      <c r="L277" s="33"/>
      <c r="M277" s="38"/>
      <c r="N277" s="33"/>
      <c r="O277" s="48"/>
      <c r="P277" s="43"/>
      <c r="Q277" s="49"/>
      <c r="R277" s="50"/>
    </row>
    <row r="278" spans="1:18" ht="11.25" customHeight="1">
      <c r="A278" s="21"/>
      <c r="B278" s="21"/>
      <c r="C278" s="21"/>
      <c r="D278" s="21"/>
      <c r="E278" s="20"/>
      <c r="F278" s="21"/>
      <c r="G278" s="107"/>
      <c r="H278" s="107"/>
      <c r="I278" s="33"/>
      <c r="J278" s="27"/>
      <c r="K278" s="37"/>
      <c r="L278" s="33"/>
      <c r="M278" s="38"/>
      <c r="N278" s="33"/>
      <c r="O278" s="48"/>
      <c r="P278" s="43"/>
      <c r="Q278" s="49"/>
      <c r="R278" s="50"/>
    </row>
    <row r="279" spans="1:18" ht="11.25" customHeight="1">
      <c r="A279" s="21"/>
      <c r="B279" s="21"/>
      <c r="C279" s="21"/>
      <c r="D279" s="21"/>
      <c r="E279" s="20"/>
      <c r="F279" s="21"/>
      <c r="G279" s="107"/>
      <c r="H279" s="107"/>
      <c r="I279" s="33"/>
      <c r="J279" s="27"/>
      <c r="K279" s="37"/>
      <c r="L279" s="33"/>
      <c r="M279" s="38"/>
      <c r="N279" s="33"/>
      <c r="O279" s="47"/>
      <c r="P279" s="46"/>
      <c r="Q279" s="33"/>
      <c r="R279" s="33"/>
    </row>
    <row r="280" spans="1:18" ht="11.25" customHeight="1">
      <c r="A280" s="21"/>
      <c r="B280" s="21"/>
      <c r="C280" s="21"/>
      <c r="D280" s="21"/>
      <c r="E280" s="20"/>
      <c r="F280" s="21"/>
      <c r="G280" s="107"/>
      <c r="H280" s="107"/>
      <c r="I280" s="33"/>
      <c r="J280" s="27"/>
      <c r="K280" s="37"/>
      <c r="L280" s="33"/>
      <c r="M280" s="38"/>
      <c r="N280" s="33"/>
      <c r="O280" s="47"/>
      <c r="P280" s="46"/>
      <c r="Q280" s="33"/>
      <c r="R280" s="33"/>
    </row>
    <row r="281" spans="1:18" ht="11.25" customHeight="1">
      <c r="A281" s="21"/>
      <c r="B281" s="21"/>
      <c r="C281" s="21"/>
      <c r="D281" s="21"/>
      <c r="E281" s="20"/>
      <c r="F281" s="21"/>
      <c r="G281" s="107"/>
      <c r="H281" s="107"/>
      <c r="I281" s="33"/>
      <c r="J281" s="27"/>
      <c r="K281" s="37"/>
      <c r="L281" s="33"/>
      <c r="M281" s="38"/>
      <c r="N281" s="33"/>
      <c r="O281" s="47"/>
      <c r="P281" s="46"/>
      <c r="Q281" s="33"/>
      <c r="R281" s="33"/>
    </row>
    <row r="282" spans="1:18" ht="11.25" customHeight="1">
      <c r="A282" s="21"/>
      <c r="B282" s="21"/>
      <c r="C282" s="21"/>
      <c r="D282" s="21"/>
      <c r="E282" s="20"/>
      <c r="F282" s="21"/>
      <c r="G282" s="107"/>
      <c r="H282" s="107"/>
      <c r="I282" s="33"/>
      <c r="J282" s="27"/>
      <c r="K282" s="37"/>
      <c r="L282" s="33"/>
      <c r="M282" s="38"/>
      <c r="N282" s="33"/>
      <c r="O282" s="47"/>
      <c r="P282" s="46"/>
      <c r="Q282" s="33"/>
      <c r="R282" s="45"/>
    </row>
    <row r="283" spans="1:18" ht="11.25" customHeight="1">
      <c r="A283" s="21"/>
      <c r="B283" s="21"/>
      <c r="C283" s="21"/>
      <c r="D283" s="21"/>
      <c r="E283" s="20"/>
      <c r="F283" s="21"/>
      <c r="G283" s="107"/>
      <c r="H283" s="107"/>
      <c r="I283" s="33"/>
      <c r="J283" s="27"/>
      <c r="K283" s="37"/>
      <c r="L283" s="33"/>
      <c r="M283" s="38"/>
      <c r="N283" s="33"/>
      <c r="O283" s="47"/>
      <c r="P283" s="46"/>
      <c r="Q283" s="33"/>
      <c r="R283" s="45"/>
    </row>
    <row r="284" spans="1:18" ht="11.25" customHeight="1">
      <c r="A284" s="21"/>
      <c r="B284" s="21"/>
      <c r="C284" s="21"/>
      <c r="D284" s="21"/>
      <c r="E284" s="20"/>
      <c r="F284" s="21"/>
      <c r="G284" s="107"/>
      <c r="H284" s="107"/>
      <c r="I284" s="33"/>
      <c r="J284" s="27"/>
      <c r="K284" s="37"/>
      <c r="L284" s="33"/>
      <c r="M284" s="38"/>
      <c r="N284" s="33"/>
      <c r="O284" s="47"/>
      <c r="P284" s="46"/>
      <c r="Q284" s="33"/>
      <c r="R284" s="45"/>
    </row>
    <row r="285" spans="1:18" ht="11.25" customHeight="1">
      <c r="A285" s="21"/>
      <c r="B285" s="21"/>
      <c r="C285" s="21"/>
      <c r="D285" s="21"/>
      <c r="E285" s="20"/>
      <c r="F285" s="21"/>
      <c r="G285" s="107"/>
      <c r="H285" s="107"/>
      <c r="I285" s="33"/>
      <c r="J285" s="27"/>
      <c r="K285" s="37"/>
      <c r="L285" s="33"/>
      <c r="M285" s="38"/>
      <c r="N285" s="33"/>
      <c r="O285" s="47"/>
      <c r="P285" s="46"/>
      <c r="Q285" s="33"/>
      <c r="R285" s="45"/>
    </row>
    <row r="286" spans="1:18" ht="11.25" customHeight="1">
      <c r="A286" s="21"/>
      <c r="B286" s="21"/>
      <c r="C286" s="21"/>
      <c r="D286" s="21"/>
      <c r="E286" s="20"/>
      <c r="F286" s="21"/>
      <c r="G286" s="107"/>
      <c r="H286" s="107"/>
      <c r="I286" s="33"/>
      <c r="J286" s="27"/>
      <c r="K286" s="37"/>
      <c r="L286" s="33"/>
      <c r="M286" s="38"/>
      <c r="N286" s="33"/>
      <c r="O286" s="47"/>
      <c r="P286" s="46"/>
      <c r="Q286" s="33"/>
      <c r="R286" s="45"/>
    </row>
    <row r="287" spans="1:18" ht="11.25" customHeight="1">
      <c r="A287" s="21"/>
      <c r="B287" s="21"/>
      <c r="C287" s="21"/>
      <c r="D287" s="21"/>
      <c r="E287" s="20"/>
      <c r="F287" s="21"/>
      <c r="G287" s="107"/>
      <c r="H287" s="107"/>
      <c r="I287" s="33"/>
      <c r="J287" s="27"/>
      <c r="K287" s="37"/>
      <c r="L287" s="33"/>
      <c r="M287" s="38"/>
      <c r="N287" s="33"/>
      <c r="O287" s="47"/>
      <c r="P287" s="46"/>
      <c r="Q287" s="33"/>
      <c r="R287" s="45"/>
    </row>
    <row r="288" spans="1:18" ht="11.25" customHeight="1">
      <c r="A288" s="21"/>
      <c r="B288" s="21"/>
      <c r="C288" s="21"/>
      <c r="D288" s="21"/>
      <c r="E288" s="20"/>
      <c r="F288" s="21"/>
      <c r="G288" s="107"/>
      <c r="H288" s="107"/>
      <c r="I288" s="33"/>
      <c r="J288" s="27"/>
      <c r="K288" s="37"/>
      <c r="L288" s="33"/>
      <c r="M288" s="38"/>
      <c r="N288" s="33"/>
      <c r="O288" s="47"/>
      <c r="P288" s="46"/>
      <c r="Q288" s="33"/>
      <c r="R288" s="45"/>
    </row>
    <row r="289" spans="1:18" ht="11.25" customHeight="1">
      <c r="A289" s="21"/>
      <c r="B289" s="21"/>
      <c r="C289" s="21"/>
      <c r="D289" s="21"/>
      <c r="E289" s="20"/>
      <c r="F289" s="21"/>
      <c r="G289" s="107"/>
      <c r="H289" s="107"/>
      <c r="I289" s="33"/>
      <c r="J289" s="27"/>
      <c r="K289" s="37"/>
      <c r="L289" s="33"/>
      <c r="M289" s="38"/>
      <c r="N289" s="33"/>
      <c r="O289" s="47"/>
      <c r="P289" s="46"/>
      <c r="Q289" s="33"/>
      <c r="R289" s="45"/>
    </row>
    <row r="290" spans="1:18" ht="11.25" customHeight="1">
      <c r="A290" s="21"/>
      <c r="B290" s="21"/>
      <c r="C290" s="21"/>
      <c r="D290" s="21"/>
      <c r="E290" s="20"/>
      <c r="F290" s="21"/>
      <c r="G290" s="107"/>
      <c r="H290" s="107"/>
      <c r="I290" s="33"/>
      <c r="J290" s="27"/>
      <c r="K290" s="37"/>
      <c r="L290" s="33"/>
      <c r="M290" s="38"/>
      <c r="N290" s="33"/>
      <c r="O290" s="47"/>
      <c r="P290" s="46"/>
      <c r="Q290" s="33"/>
      <c r="R290" s="45"/>
    </row>
    <row r="291" spans="1:18" ht="11.25" customHeight="1">
      <c r="A291" s="21"/>
      <c r="B291" s="21"/>
      <c r="C291" s="21"/>
      <c r="D291" s="21"/>
      <c r="E291" s="20"/>
      <c r="F291" s="21"/>
      <c r="G291" s="107"/>
      <c r="H291" s="107"/>
      <c r="I291" s="33"/>
      <c r="J291" s="27"/>
      <c r="K291" s="37"/>
      <c r="L291" s="33"/>
      <c r="M291" s="38"/>
      <c r="N291" s="33"/>
      <c r="O291" s="47"/>
      <c r="P291" s="46"/>
      <c r="Q291" s="33"/>
      <c r="R291" s="45"/>
    </row>
    <row r="292" spans="1:18" ht="11.25" customHeight="1">
      <c r="A292" s="21"/>
      <c r="B292" s="21"/>
      <c r="C292" s="21"/>
      <c r="D292" s="21"/>
      <c r="E292" s="20"/>
      <c r="F292" s="21"/>
      <c r="G292" s="107"/>
      <c r="H292" s="107"/>
      <c r="I292" s="33"/>
      <c r="J292" s="27"/>
      <c r="K292" s="37"/>
      <c r="L292" s="33"/>
      <c r="M292" s="38"/>
      <c r="N292" s="33"/>
      <c r="O292" s="47"/>
      <c r="P292" s="46"/>
      <c r="Q292" s="33"/>
      <c r="R292" s="45"/>
    </row>
    <row r="293" spans="1:18" ht="11.25" customHeight="1">
      <c r="A293" s="21"/>
      <c r="B293" s="21"/>
      <c r="C293" s="21"/>
      <c r="D293" s="21"/>
      <c r="E293" s="20"/>
      <c r="F293" s="21"/>
      <c r="G293" s="107"/>
      <c r="H293" s="107"/>
      <c r="I293" s="33"/>
      <c r="J293" s="27"/>
      <c r="K293" s="37"/>
      <c r="L293" s="33"/>
      <c r="M293" s="38"/>
      <c r="N293" s="33"/>
      <c r="O293" s="47"/>
      <c r="P293" s="46"/>
      <c r="Q293" s="33"/>
      <c r="R293" s="45"/>
    </row>
    <row r="294" spans="1:18" ht="11.25" customHeight="1">
      <c r="A294" s="21"/>
      <c r="B294" s="21"/>
      <c r="C294" s="21"/>
      <c r="D294" s="21"/>
      <c r="E294" s="20"/>
      <c r="F294" s="21"/>
      <c r="G294" s="107"/>
      <c r="H294" s="107"/>
      <c r="I294" s="33"/>
      <c r="J294" s="27"/>
      <c r="K294" s="37"/>
      <c r="L294" s="33"/>
      <c r="M294" s="38"/>
      <c r="N294" s="33"/>
      <c r="O294" s="47"/>
      <c r="P294" s="46"/>
      <c r="Q294" s="33"/>
      <c r="R294" s="45"/>
    </row>
    <row r="295" spans="1:18" ht="11.25" customHeight="1">
      <c r="A295" s="21"/>
      <c r="B295" s="21"/>
      <c r="C295" s="21"/>
      <c r="D295" s="21"/>
      <c r="E295" s="20"/>
      <c r="F295" s="21"/>
      <c r="G295" s="107"/>
      <c r="H295" s="107"/>
      <c r="I295" s="33"/>
      <c r="J295" s="27"/>
      <c r="K295" s="37"/>
      <c r="L295" s="33"/>
      <c r="M295" s="38"/>
      <c r="N295" s="33"/>
      <c r="O295" s="47"/>
      <c r="P295" s="46"/>
      <c r="Q295" s="33"/>
      <c r="R295" s="45"/>
    </row>
    <row r="296" spans="1:18" ht="11.25" customHeight="1">
      <c r="A296" s="21"/>
      <c r="B296" s="21"/>
      <c r="C296" s="21"/>
      <c r="D296" s="21"/>
      <c r="E296" s="20"/>
      <c r="F296" s="21"/>
      <c r="G296" s="107"/>
      <c r="H296" s="107"/>
      <c r="I296" s="33"/>
      <c r="J296" s="27"/>
      <c r="K296" s="37"/>
      <c r="L296" s="33"/>
      <c r="M296" s="38"/>
      <c r="N296" s="33"/>
      <c r="O296" s="47"/>
      <c r="P296" s="46"/>
      <c r="Q296" s="33"/>
      <c r="R296" s="45"/>
    </row>
    <row r="297" spans="1:18" ht="11.25" customHeight="1">
      <c r="A297" s="21"/>
      <c r="B297" s="21"/>
      <c r="C297" s="21"/>
      <c r="D297" s="21"/>
      <c r="E297" s="20"/>
      <c r="F297" s="21"/>
      <c r="G297" s="107"/>
      <c r="H297" s="107"/>
      <c r="I297" s="33"/>
      <c r="J297" s="27"/>
      <c r="K297" s="37"/>
      <c r="L297" s="33"/>
      <c r="M297" s="38"/>
      <c r="N297" s="33"/>
      <c r="O297" s="47"/>
      <c r="P297" s="46"/>
      <c r="Q297" s="33"/>
      <c r="R297" s="45"/>
    </row>
    <row r="298" spans="1:18" ht="11.25" customHeight="1">
      <c r="A298" s="21"/>
      <c r="B298" s="21"/>
      <c r="C298" s="21"/>
      <c r="D298" s="21"/>
      <c r="E298" s="20"/>
      <c r="F298" s="21"/>
      <c r="G298" s="107"/>
      <c r="H298" s="107"/>
      <c r="I298" s="33"/>
      <c r="J298" s="27"/>
      <c r="K298" s="37"/>
      <c r="L298" s="33"/>
      <c r="M298" s="38"/>
      <c r="N298" s="33"/>
      <c r="O298" s="47"/>
      <c r="P298" s="46"/>
      <c r="Q298" s="33"/>
      <c r="R298" s="45"/>
    </row>
    <row r="299" spans="1:18" ht="11.25" customHeight="1">
      <c r="A299" s="21"/>
      <c r="B299" s="21"/>
      <c r="C299" s="21"/>
      <c r="D299" s="21"/>
      <c r="E299" s="20"/>
      <c r="F299" s="21"/>
      <c r="G299" s="107"/>
      <c r="H299" s="107"/>
      <c r="I299" s="33"/>
      <c r="J299" s="27"/>
      <c r="K299" s="37"/>
      <c r="L299" s="33"/>
      <c r="M299" s="38"/>
      <c r="N299" s="33"/>
      <c r="O299" s="48"/>
      <c r="P299" s="43"/>
      <c r="Q299" s="49"/>
      <c r="R299" s="50"/>
    </row>
    <row r="300" spans="1:18" ht="11.25" customHeight="1">
      <c r="A300" s="21"/>
      <c r="B300" s="21"/>
      <c r="C300" s="21"/>
      <c r="D300" s="21"/>
      <c r="E300" s="20"/>
      <c r="F300" s="21"/>
      <c r="G300" s="107"/>
      <c r="H300" s="107"/>
      <c r="I300" s="33"/>
      <c r="J300" s="27"/>
      <c r="K300" s="37"/>
      <c r="L300" s="33"/>
      <c r="M300" s="38"/>
      <c r="N300" s="33"/>
      <c r="O300" s="48"/>
      <c r="P300" s="43"/>
      <c r="Q300" s="49"/>
      <c r="R300" s="50"/>
    </row>
    <row r="301" spans="1:18" ht="11.25" customHeight="1">
      <c r="A301" s="21"/>
      <c r="B301" s="21"/>
      <c r="C301" s="21"/>
      <c r="D301" s="21"/>
      <c r="E301" s="20"/>
      <c r="F301" s="21"/>
      <c r="G301" s="107"/>
      <c r="H301" s="107"/>
      <c r="I301" s="33"/>
      <c r="J301" s="27"/>
      <c r="K301" s="37"/>
      <c r="L301" s="33"/>
      <c r="M301" s="38"/>
      <c r="N301" s="33"/>
      <c r="O301" s="48"/>
      <c r="P301" s="43"/>
      <c r="Q301" s="49"/>
      <c r="R301" s="50"/>
    </row>
    <row r="302" spans="1:18" ht="11.25" customHeight="1">
      <c r="A302" s="21"/>
      <c r="B302" s="21"/>
      <c r="C302" s="21"/>
      <c r="D302" s="21"/>
      <c r="E302" s="20"/>
      <c r="F302" s="21"/>
      <c r="G302" s="107"/>
      <c r="H302" s="107"/>
      <c r="I302" s="33"/>
      <c r="J302" s="27"/>
      <c r="K302" s="37"/>
      <c r="L302" s="33"/>
      <c r="M302" s="38"/>
      <c r="N302" s="33"/>
      <c r="O302" s="48"/>
      <c r="P302" s="43"/>
      <c r="Q302" s="49"/>
      <c r="R302" s="50"/>
    </row>
    <row r="303" spans="1:18" ht="11.25" customHeight="1">
      <c r="A303" s="21"/>
      <c r="B303" s="21"/>
      <c r="C303" s="21"/>
      <c r="D303" s="21"/>
      <c r="E303" s="20"/>
      <c r="F303" s="21"/>
      <c r="G303" s="107"/>
      <c r="H303" s="107"/>
      <c r="I303" s="33"/>
      <c r="J303" s="27"/>
      <c r="K303" s="37"/>
      <c r="L303" s="33"/>
      <c r="M303" s="38"/>
      <c r="N303" s="33"/>
      <c r="O303" s="48"/>
      <c r="P303" s="43"/>
      <c r="Q303" s="49"/>
      <c r="R303" s="50"/>
    </row>
    <row r="304" spans="1:18" ht="11.25" customHeight="1">
      <c r="A304" s="21"/>
      <c r="B304" s="21"/>
      <c r="C304" s="21"/>
      <c r="D304" s="21"/>
      <c r="E304" s="20"/>
      <c r="F304" s="21"/>
      <c r="G304" s="107"/>
      <c r="H304" s="107"/>
      <c r="I304" s="33"/>
      <c r="J304" s="27"/>
      <c r="K304" s="37"/>
      <c r="L304" s="33"/>
      <c r="M304" s="38"/>
      <c r="N304" s="33"/>
      <c r="O304" s="48"/>
      <c r="P304" s="43"/>
      <c r="Q304" s="49"/>
      <c r="R304" s="50"/>
    </row>
    <row r="305" spans="1:18" ht="11.25" customHeight="1">
      <c r="A305" s="21"/>
      <c r="B305" s="21"/>
      <c r="C305" s="21"/>
      <c r="D305" s="21"/>
      <c r="E305" s="20"/>
      <c r="F305" s="21"/>
      <c r="G305" s="107"/>
      <c r="H305" s="107"/>
      <c r="I305" s="33"/>
      <c r="J305" s="27"/>
      <c r="K305" s="37"/>
      <c r="L305" s="33"/>
      <c r="M305" s="38"/>
      <c r="N305" s="33"/>
      <c r="O305" s="48"/>
      <c r="P305" s="43"/>
      <c r="Q305" s="49"/>
      <c r="R305" s="50"/>
    </row>
    <row r="306" spans="1:18" ht="11.25" customHeight="1">
      <c r="A306" s="21"/>
      <c r="B306" s="21"/>
      <c r="C306" s="21"/>
      <c r="D306" s="21"/>
      <c r="E306" s="20"/>
      <c r="F306" s="21"/>
      <c r="G306" s="107"/>
      <c r="H306" s="107"/>
      <c r="I306" s="33"/>
      <c r="J306" s="27"/>
      <c r="K306" s="37"/>
      <c r="L306" s="33"/>
      <c r="M306" s="38"/>
      <c r="N306" s="33"/>
      <c r="O306" s="48"/>
      <c r="P306" s="43"/>
      <c r="Q306" s="49"/>
      <c r="R306" s="50"/>
    </row>
    <row r="307" spans="1:18" ht="11.25" customHeight="1">
      <c r="A307" s="21"/>
      <c r="B307" s="21"/>
      <c r="C307" s="21"/>
      <c r="D307" s="21"/>
      <c r="E307" s="20"/>
      <c r="F307" s="21"/>
      <c r="G307" s="107"/>
      <c r="H307" s="107"/>
      <c r="I307" s="33"/>
      <c r="J307" s="27"/>
      <c r="K307" s="37"/>
      <c r="L307" s="33"/>
      <c r="M307" s="38"/>
      <c r="N307" s="33"/>
      <c r="O307" s="48"/>
      <c r="P307" s="43"/>
      <c r="Q307" s="49"/>
      <c r="R307" s="50"/>
    </row>
    <row r="308" spans="1:18" ht="11.25" customHeight="1">
      <c r="A308" s="21"/>
      <c r="B308" s="21"/>
      <c r="C308" s="21"/>
      <c r="D308" s="21"/>
      <c r="E308" s="20"/>
      <c r="F308" s="21"/>
      <c r="G308" s="107"/>
      <c r="H308" s="107"/>
      <c r="I308" s="33"/>
      <c r="J308" s="27"/>
      <c r="K308" s="37"/>
      <c r="L308" s="33"/>
      <c r="M308" s="38"/>
      <c r="N308" s="33"/>
      <c r="O308" s="47"/>
      <c r="P308" s="46"/>
      <c r="Q308" s="33"/>
      <c r="R308" s="33"/>
    </row>
    <row r="309" spans="1:18" ht="11.25" customHeight="1">
      <c r="A309" s="21"/>
      <c r="B309" s="21"/>
      <c r="C309" s="21"/>
      <c r="D309" s="21"/>
      <c r="E309" s="20"/>
      <c r="F309" s="21"/>
      <c r="G309" s="107"/>
      <c r="H309" s="107"/>
      <c r="I309" s="33"/>
      <c r="J309" s="27"/>
      <c r="K309" s="37"/>
      <c r="L309" s="33"/>
      <c r="M309" s="38"/>
      <c r="N309" s="33"/>
      <c r="O309" s="47"/>
      <c r="P309" s="46"/>
      <c r="Q309" s="33"/>
      <c r="R309" s="45"/>
    </row>
    <row r="310" spans="1:18" ht="11.25" customHeight="1">
      <c r="A310" s="21"/>
      <c r="B310" s="21"/>
      <c r="C310" s="21"/>
      <c r="D310" s="21"/>
      <c r="E310" s="20"/>
      <c r="F310" s="21"/>
      <c r="G310" s="107"/>
      <c r="H310" s="107"/>
      <c r="I310" s="33"/>
      <c r="J310" s="27"/>
      <c r="K310" s="37"/>
      <c r="L310" s="33"/>
      <c r="M310" s="38"/>
      <c r="N310" s="33"/>
      <c r="O310" s="47"/>
      <c r="P310" s="46"/>
      <c r="Q310" s="33"/>
      <c r="R310" s="45"/>
    </row>
    <row r="311" spans="1:18" ht="11.25" customHeight="1">
      <c r="A311" s="21"/>
      <c r="B311" s="39"/>
      <c r="C311" s="21"/>
      <c r="D311" s="39"/>
      <c r="E311" s="39"/>
      <c r="G311" s="41"/>
      <c r="H311" s="41"/>
      <c r="I311" s="33"/>
      <c r="J311" s="40"/>
      <c r="K311" s="41"/>
      <c r="L311" s="33"/>
      <c r="M311" s="42"/>
      <c r="N311" s="33"/>
      <c r="O311" s="47"/>
      <c r="P311" s="46"/>
      <c r="Q311" s="33"/>
      <c r="R311" s="45"/>
    </row>
    <row r="312" spans="1:18" ht="11.25" customHeight="1">
      <c r="A312" s="39"/>
      <c r="B312" s="39"/>
      <c r="C312" s="39"/>
      <c r="D312" s="39"/>
      <c r="E312" s="39"/>
      <c r="G312" s="41"/>
      <c r="H312" s="41"/>
      <c r="I312" s="33"/>
      <c r="J312" s="40"/>
      <c r="K312" s="41"/>
      <c r="L312" s="33"/>
      <c r="M312" s="42"/>
      <c r="N312" s="33"/>
      <c r="O312" s="47"/>
      <c r="P312" s="46"/>
      <c r="Q312" s="33"/>
      <c r="R312" s="45"/>
    </row>
    <row r="313" spans="1:18" ht="11.25" customHeight="1">
      <c r="A313" s="39"/>
      <c r="B313" s="39"/>
      <c r="C313" s="39"/>
      <c r="D313" s="39"/>
      <c r="E313" s="39"/>
      <c r="G313" s="41"/>
      <c r="H313" s="41"/>
      <c r="I313" s="33"/>
      <c r="J313" s="40"/>
      <c r="K313" s="41"/>
      <c r="L313" s="33"/>
      <c r="M313" s="42"/>
      <c r="N313" s="33"/>
      <c r="O313" s="47"/>
      <c r="P313" s="46"/>
      <c r="Q313" s="33"/>
      <c r="R313" s="45"/>
    </row>
    <row r="314" spans="1:18" ht="11.25" customHeight="1">
      <c r="A314" s="39"/>
      <c r="B314" s="39"/>
      <c r="C314" s="39"/>
      <c r="D314" s="39"/>
      <c r="E314" s="39"/>
      <c r="G314" s="41"/>
      <c r="H314" s="41"/>
      <c r="I314" s="33"/>
      <c r="J314" s="40"/>
      <c r="K314" s="41"/>
      <c r="L314" s="33"/>
      <c r="M314" s="42"/>
      <c r="N314" s="33"/>
      <c r="O314" s="47"/>
      <c r="P314" s="46"/>
      <c r="Q314" s="33"/>
      <c r="R314" s="45"/>
    </row>
    <row r="315" spans="1:18" ht="11.25" customHeight="1">
      <c r="A315" s="39"/>
      <c r="B315" s="39"/>
      <c r="C315" s="39"/>
      <c r="D315" s="39"/>
      <c r="E315" s="39"/>
      <c r="G315" s="41"/>
      <c r="H315" s="41"/>
      <c r="I315" s="33"/>
      <c r="J315" s="40"/>
      <c r="K315" s="41"/>
      <c r="L315" s="33"/>
      <c r="M315" s="42"/>
      <c r="N315" s="33"/>
      <c r="O315" s="47"/>
      <c r="P315" s="46"/>
      <c r="Q315" s="33"/>
      <c r="R315" s="45"/>
    </row>
    <row r="316" spans="1:18" ht="11.25" customHeight="1">
      <c r="A316" s="39"/>
      <c r="B316" s="39"/>
      <c r="C316" s="39"/>
      <c r="D316" s="39"/>
      <c r="E316" s="39"/>
      <c r="G316" s="41"/>
      <c r="H316" s="41"/>
      <c r="I316" s="33"/>
      <c r="J316" s="40"/>
      <c r="K316" s="41"/>
      <c r="L316" s="33"/>
      <c r="M316" s="42"/>
      <c r="N316" s="33"/>
      <c r="O316" s="47"/>
      <c r="P316" s="46"/>
      <c r="Q316" s="33"/>
      <c r="R316" s="45"/>
    </row>
    <row r="317" spans="1:18" ht="11.25" customHeight="1">
      <c r="A317" s="39"/>
      <c r="B317" s="39"/>
      <c r="C317" s="39"/>
      <c r="D317" s="39"/>
      <c r="E317" s="39"/>
      <c r="G317" s="41"/>
      <c r="H317" s="41"/>
      <c r="I317" s="33"/>
      <c r="J317" s="40"/>
      <c r="K317" s="41"/>
      <c r="L317" s="33"/>
      <c r="M317" s="42"/>
      <c r="N317" s="33"/>
      <c r="O317" s="47"/>
      <c r="P317" s="46"/>
      <c r="Q317" s="33"/>
      <c r="R317" s="45"/>
    </row>
    <row r="318" spans="1:18" ht="11.25" customHeight="1">
      <c r="A318" s="39"/>
      <c r="B318" s="39"/>
      <c r="C318" s="39"/>
      <c r="D318" s="39"/>
      <c r="E318" s="39"/>
      <c r="G318" s="41"/>
      <c r="H318" s="41"/>
      <c r="I318" s="33"/>
      <c r="J318" s="40"/>
      <c r="K318" s="41"/>
      <c r="L318" s="33"/>
      <c r="M318" s="42"/>
      <c r="N318" s="33"/>
      <c r="O318" s="47"/>
      <c r="P318" s="46"/>
      <c r="Q318" s="33"/>
      <c r="R318" s="45"/>
    </row>
    <row r="319" spans="1:18" ht="11.25" customHeight="1">
      <c r="A319" s="39"/>
      <c r="B319" s="39"/>
      <c r="C319" s="39"/>
      <c r="D319" s="39"/>
      <c r="E319" s="39"/>
      <c r="G319" s="41"/>
      <c r="H319" s="41"/>
      <c r="I319" s="33"/>
      <c r="J319" s="40"/>
      <c r="K319" s="41"/>
      <c r="L319" s="33"/>
      <c r="M319" s="42"/>
      <c r="N319" s="33"/>
      <c r="O319" s="47"/>
      <c r="P319" s="46"/>
      <c r="Q319" s="33"/>
      <c r="R319" s="45"/>
    </row>
    <row r="320" spans="1:18" ht="11.25" customHeight="1">
      <c r="A320" s="39"/>
      <c r="B320" s="39"/>
      <c r="C320" s="39"/>
      <c r="D320" s="39"/>
      <c r="E320" s="39"/>
      <c r="G320" s="41"/>
      <c r="H320" s="41"/>
      <c r="I320" s="33"/>
      <c r="J320" s="40"/>
      <c r="K320" s="41"/>
      <c r="L320" s="33"/>
      <c r="M320" s="42"/>
      <c r="N320" s="33"/>
      <c r="O320" s="47"/>
      <c r="P320" s="46"/>
      <c r="Q320" s="33"/>
      <c r="R320" s="45"/>
    </row>
    <row r="321" spans="1:18" ht="11.25" customHeight="1">
      <c r="A321" s="39"/>
      <c r="B321" s="39"/>
      <c r="C321" s="39"/>
      <c r="D321" s="39"/>
      <c r="E321" s="39"/>
      <c r="G321" s="41"/>
      <c r="H321" s="41"/>
      <c r="I321" s="33"/>
      <c r="J321" s="40"/>
      <c r="K321" s="41"/>
      <c r="L321" s="33"/>
      <c r="M321" s="42"/>
      <c r="N321" s="33"/>
      <c r="O321" s="47"/>
      <c r="P321" s="46"/>
      <c r="Q321" s="33"/>
      <c r="R321" s="45"/>
    </row>
    <row r="322" spans="1:18" ht="11.25" customHeight="1">
      <c r="A322" s="39"/>
      <c r="B322" s="39"/>
      <c r="C322" s="39"/>
      <c r="D322" s="39"/>
      <c r="E322" s="39"/>
      <c r="G322" s="41"/>
      <c r="H322" s="41"/>
      <c r="I322" s="33"/>
      <c r="J322" s="40"/>
      <c r="K322" s="41"/>
      <c r="L322" s="33"/>
      <c r="M322" s="42"/>
      <c r="N322" s="33"/>
      <c r="O322" s="47"/>
      <c r="P322" s="46"/>
      <c r="Q322" s="33"/>
      <c r="R322" s="45"/>
    </row>
    <row r="323" spans="1:18" ht="11.25" customHeight="1">
      <c r="A323" s="39"/>
      <c r="B323" s="39"/>
      <c r="C323" s="39"/>
      <c r="D323" s="39"/>
      <c r="E323" s="39"/>
      <c r="G323" s="41"/>
      <c r="H323" s="41"/>
      <c r="I323" s="33"/>
      <c r="J323" s="40"/>
      <c r="K323" s="41"/>
      <c r="L323" s="33"/>
      <c r="M323" s="42"/>
      <c r="N323" s="33"/>
      <c r="O323" s="47"/>
      <c r="P323" s="46"/>
      <c r="Q323" s="33"/>
      <c r="R323" s="45"/>
    </row>
    <row r="324" spans="1:18" ht="11.25" customHeight="1">
      <c r="A324" s="39"/>
      <c r="B324" s="39"/>
      <c r="C324" s="39"/>
      <c r="D324" s="39"/>
      <c r="E324" s="39"/>
      <c r="G324" s="41"/>
      <c r="H324" s="41"/>
      <c r="I324" s="33"/>
      <c r="J324" s="40"/>
      <c r="K324" s="41"/>
      <c r="L324" s="33"/>
      <c r="M324" s="42"/>
      <c r="N324" s="33"/>
      <c r="O324" s="47"/>
      <c r="P324" s="46"/>
      <c r="Q324" s="33"/>
      <c r="R324" s="45"/>
    </row>
    <row r="325" spans="1:18" ht="11.25" customHeight="1">
      <c r="A325" s="39"/>
      <c r="B325" s="39"/>
      <c r="C325" s="39"/>
      <c r="D325" s="39"/>
      <c r="E325" s="39"/>
      <c r="G325" s="41"/>
      <c r="H325" s="41"/>
      <c r="I325" s="33"/>
      <c r="J325" s="40"/>
      <c r="K325" s="41"/>
      <c r="L325" s="33"/>
      <c r="M325" s="42"/>
      <c r="N325" s="33"/>
      <c r="O325" s="47"/>
      <c r="P325" s="46"/>
      <c r="Q325" s="33"/>
      <c r="R325" s="45"/>
    </row>
    <row r="326" spans="1:18" ht="11.25" customHeight="1">
      <c r="A326" s="39"/>
      <c r="B326" s="39"/>
      <c r="C326" s="39"/>
      <c r="D326" s="39"/>
      <c r="E326" s="39"/>
      <c r="G326" s="41"/>
      <c r="H326" s="41"/>
      <c r="I326" s="33"/>
      <c r="J326" s="40"/>
      <c r="K326" s="41"/>
      <c r="L326" s="33"/>
      <c r="M326" s="42"/>
      <c r="N326" s="33"/>
      <c r="O326" s="48"/>
      <c r="P326" s="43"/>
      <c r="Q326" s="49"/>
      <c r="R326" s="50"/>
    </row>
    <row r="327" spans="1:18" ht="11.25" customHeight="1">
      <c r="A327" s="39"/>
      <c r="B327" s="39"/>
      <c r="C327" s="39"/>
      <c r="D327" s="39"/>
      <c r="E327" s="39"/>
      <c r="G327" s="41"/>
      <c r="H327" s="41"/>
      <c r="I327" s="33"/>
      <c r="J327" s="40"/>
      <c r="K327" s="41"/>
      <c r="L327" s="33"/>
      <c r="M327" s="42"/>
      <c r="N327" s="33"/>
      <c r="O327" s="48"/>
      <c r="P327" s="43"/>
      <c r="Q327" s="49"/>
      <c r="R327" s="50"/>
    </row>
    <row r="328" spans="1:18" ht="11.25" customHeight="1">
      <c r="A328" s="39"/>
      <c r="B328" s="39"/>
      <c r="C328" s="39"/>
      <c r="D328" s="39"/>
      <c r="E328" s="39"/>
      <c r="G328" s="41"/>
      <c r="H328" s="41"/>
      <c r="I328" s="33"/>
      <c r="J328" s="40"/>
      <c r="K328" s="41"/>
      <c r="L328" s="33"/>
      <c r="M328" s="42"/>
      <c r="N328" s="33"/>
      <c r="O328" s="48"/>
      <c r="P328" s="43"/>
      <c r="Q328" s="49"/>
      <c r="R328" s="50"/>
    </row>
    <row r="329" spans="1:18" ht="11.25" customHeight="1">
      <c r="A329" s="39"/>
      <c r="B329" s="39"/>
      <c r="C329" s="39"/>
      <c r="D329" s="39"/>
      <c r="E329" s="39"/>
      <c r="G329" s="41"/>
      <c r="H329" s="41"/>
      <c r="I329" s="33"/>
      <c r="J329" s="40"/>
      <c r="K329" s="41"/>
      <c r="L329" s="33"/>
      <c r="M329" s="42"/>
      <c r="N329" s="33"/>
      <c r="O329" s="48"/>
      <c r="P329" s="43"/>
      <c r="Q329" s="49"/>
      <c r="R329" s="50"/>
    </row>
    <row r="330" spans="1:18" ht="11.25" customHeight="1">
      <c r="A330" s="39"/>
      <c r="B330" s="39"/>
      <c r="C330" s="39"/>
      <c r="D330" s="39"/>
      <c r="E330" s="39"/>
      <c r="G330" s="41"/>
      <c r="H330" s="41"/>
      <c r="I330" s="33"/>
      <c r="J330" s="40"/>
      <c r="K330" s="41"/>
      <c r="L330" s="33"/>
      <c r="M330" s="42"/>
      <c r="N330" s="33"/>
      <c r="O330" s="48"/>
      <c r="P330" s="43"/>
      <c r="Q330" s="49"/>
      <c r="R330" s="50"/>
    </row>
    <row r="331" spans="1:18" ht="11.25" customHeight="1">
      <c r="A331" s="39"/>
      <c r="B331" s="39"/>
      <c r="C331" s="39"/>
      <c r="D331" s="39"/>
      <c r="E331" s="39"/>
      <c r="G331" s="41"/>
      <c r="H331" s="41"/>
      <c r="I331" s="33"/>
      <c r="J331" s="40"/>
      <c r="K331" s="41"/>
      <c r="L331" s="33"/>
      <c r="M331" s="42"/>
      <c r="N331" s="33"/>
      <c r="O331" s="48"/>
      <c r="P331" s="43"/>
      <c r="Q331" s="49"/>
      <c r="R331" s="50"/>
    </row>
    <row r="332" spans="1:18" ht="11.25" customHeight="1">
      <c r="A332" s="39"/>
      <c r="B332" s="39"/>
      <c r="C332" s="39"/>
      <c r="D332" s="39"/>
      <c r="E332" s="39"/>
      <c r="G332" s="41"/>
      <c r="H332" s="41"/>
      <c r="I332" s="33"/>
      <c r="J332" s="40"/>
      <c r="K332" s="41"/>
      <c r="L332" s="33"/>
      <c r="M332" s="42"/>
      <c r="N332" s="33"/>
      <c r="O332" s="48"/>
      <c r="P332" s="43"/>
      <c r="Q332" s="49"/>
      <c r="R332" s="50"/>
    </row>
    <row r="333" spans="1:18" ht="11.25" customHeight="1">
      <c r="A333" s="39"/>
      <c r="B333" s="39"/>
      <c r="C333" s="39"/>
      <c r="D333" s="39"/>
      <c r="E333" s="39"/>
      <c r="G333" s="41"/>
      <c r="H333" s="41"/>
      <c r="I333" s="33"/>
      <c r="J333" s="40"/>
      <c r="K333" s="41"/>
      <c r="L333" s="33"/>
      <c r="M333" s="42"/>
      <c r="N333" s="33"/>
      <c r="O333" s="48"/>
      <c r="P333" s="43"/>
      <c r="Q333" s="49"/>
      <c r="R333" s="50"/>
    </row>
    <row r="334" spans="1:18" ht="11.25" customHeight="1">
      <c r="A334" s="39"/>
      <c r="B334" s="39"/>
      <c r="C334" s="39"/>
      <c r="D334" s="39"/>
      <c r="E334" s="39"/>
      <c r="G334" s="41"/>
      <c r="H334" s="41"/>
      <c r="I334" s="33"/>
      <c r="J334" s="40"/>
      <c r="K334" s="41"/>
      <c r="L334" s="33"/>
      <c r="M334" s="42"/>
      <c r="N334" s="33"/>
      <c r="O334" s="48"/>
      <c r="P334" s="43"/>
      <c r="Q334" s="49"/>
      <c r="R334" s="50"/>
    </row>
    <row r="335" spans="1:18" ht="11.25" customHeight="1">
      <c r="A335" s="39"/>
      <c r="B335" s="39"/>
      <c r="C335" s="39"/>
      <c r="D335" s="39"/>
      <c r="E335" s="39"/>
      <c r="G335" s="41"/>
      <c r="H335" s="41"/>
      <c r="I335" s="33"/>
      <c r="J335" s="40"/>
      <c r="K335" s="41"/>
      <c r="L335" s="33"/>
      <c r="M335" s="42"/>
      <c r="N335" s="33"/>
      <c r="O335" s="47"/>
      <c r="P335" s="46"/>
      <c r="Q335" s="33"/>
      <c r="R335" s="45"/>
    </row>
    <row r="336" spans="1:18" ht="11.25" customHeight="1">
      <c r="A336" s="39"/>
      <c r="B336" s="39"/>
      <c r="C336" s="39"/>
      <c r="D336" s="39"/>
      <c r="E336" s="39"/>
      <c r="G336" s="41"/>
      <c r="H336" s="41"/>
      <c r="I336" s="33"/>
      <c r="J336" s="40"/>
      <c r="K336" s="41"/>
      <c r="L336" s="33"/>
      <c r="M336" s="42"/>
      <c r="N336" s="33"/>
      <c r="O336" s="47"/>
      <c r="P336" s="46"/>
      <c r="Q336" s="33"/>
      <c r="R336" s="45"/>
    </row>
    <row r="337" spans="1:18" ht="11.25" customHeight="1">
      <c r="A337" s="39"/>
      <c r="B337" s="39"/>
      <c r="C337" s="39"/>
      <c r="D337" s="39"/>
      <c r="E337" s="39"/>
      <c r="G337" s="41"/>
      <c r="H337" s="41"/>
      <c r="I337" s="33"/>
      <c r="J337" s="40"/>
      <c r="K337" s="41"/>
      <c r="L337" s="33"/>
      <c r="M337" s="42"/>
      <c r="N337" s="33"/>
      <c r="O337" s="47"/>
      <c r="P337" s="46"/>
      <c r="Q337" s="33"/>
      <c r="R337" s="45"/>
    </row>
    <row r="338" spans="1:18" ht="11.25" customHeight="1">
      <c r="A338" s="39"/>
      <c r="B338" s="39"/>
      <c r="C338" s="39"/>
      <c r="D338" s="39"/>
      <c r="E338" s="39"/>
      <c r="G338" s="41"/>
      <c r="H338" s="41"/>
      <c r="I338" s="33"/>
      <c r="J338" s="40"/>
      <c r="K338" s="41"/>
      <c r="L338" s="33"/>
      <c r="M338" s="42"/>
      <c r="N338" s="33"/>
      <c r="O338" s="47"/>
      <c r="P338" s="46"/>
      <c r="Q338" s="33"/>
      <c r="R338" s="45"/>
    </row>
    <row r="339" spans="1:18" ht="11.25" customHeight="1">
      <c r="A339" s="39"/>
      <c r="B339" s="39"/>
      <c r="C339" s="39"/>
      <c r="D339" s="39"/>
      <c r="E339" s="39"/>
      <c r="G339" s="41"/>
      <c r="H339" s="41"/>
      <c r="I339" s="33"/>
      <c r="J339" s="40"/>
      <c r="K339" s="41"/>
      <c r="L339" s="33"/>
      <c r="M339" s="42"/>
      <c r="N339" s="33"/>
      <c r="O339" s="47"/>
      <c r="P339" s="46"/>
      <c r="Q339" s="33"/>
      <c r="R339" s="45"/>
    </row>
    <row r="340" spans="1:18" ht="11.25" customHeight="1">
      <c r="A340" s="39"/>
      <c r="B340" s="39"/>
      <c r="C340" s="39"/>
      <c r="D340" s="39"/>
      <c r="E340" s="39"/>
      <c r="G340" s="41"/>
      <c r="H340" s="41"/>
      <c r="I340" s="33"/>
      <c r="J340" s="40"/>
      <c r="K340" s="41"/>
      <c r="L340" s="33"/>
      <c r="M340" s="42"/>
      <c r="N340" s="33"/>
      <c r="O340" s="47"/>
      <c r="P340" s="46"/>
      <c r="Q340" s="33"/>
      <c r="R340" s="45"/>
    </row>
    <row r="341" spans="1:18" ht="11.25" customHeight="1">
      <c r="A341" s="39"/>
      <c r="B341" s="39"/>
      <c r="C341" s="39"/>
      <c r="D341" s="39"/>
      <c r="E341" s="39"/>
      <c r="G341" s="41"/>
      <c r="H341" s="41"/>
      <c r="I341" s="33"/>
      <c r="J341" s="40"/>
      <c r="K341" s="41"/>
      <c r="L341" s="33"/>
      <c r="M341" s="42"/>
      <c r="N341" s="33"/>
      <c r="O341" s="47"/>
      <c r="P341" s="46"/>
      <c r="Q341" s="33"/>
      <c r="R341" s="45"/>
    </row>
    <row r="342" spans="1:18" ht="11.25" customHeight="1">
      <c r="A342" s="39"/>
      <c r="B342" s="39"/>
      <c r="C342" s="39"/>
      <c r="D342" s="39"/>
      <c r="E342" s="39"/>
      <c r="G342" s="41"/>
      <c r="H342" s="41"/>
      <c r="I342" s="33"/>
      <c r="J342" s="40"/>
      <c r="K342" s="41"/>
      <c r="L342" s="33"/>
      <c r="M342" s="42"/>
      <c r="N342" s="33"/>
      <c r="O342" s="47"/>
      <c r="P342" s="46"/>
      <c r="Q342" s="33"/>
      <c r="R342" s="45"/>
    </row>
    <row r="343" spans="1:18" ht="11.25" customHeight="1">
      <c r="A343" s="39"/>
      <c r="B343" s="39"/>
      <c r="C343" s="39"/>
      <c r="D343" s="39"/>
      <c r="E343" s="39"/>
      <c r="G343" s="41"/>
      <c r="H343" s="41"/>
      <c r="I343" s="33"/>
      <c r="J343" s="40"/>
      <c r="K343" s="41"/>
      <c r="L343" s="33"/>
      <c r="M343" s="42"/>
      <c r="N343" s="33"/>
      <c r="O343" s="47"/>
      <c r="P343" s="46"/>
      <c r="Q343" s="33"/>
      <c r="R343" s="45"/>
    </row>
    <row r="344" spans="1:18" ht="11.25" customHeight="1">
      <c r="A344" s="39"/>
      <c r="B344" s="39"/>
      <c r="C344" s="39"/>
      <c r="D344" s="39"/>
      <c r="E344" s="39"/>
      <c r="G344" s="41"/>
      <c r="H344" s="41"/>
      <c r="I344" s="33"/>
      <c r="J344" s="40"/>
      <c r="K344" s="41"/>
      <c r="L344" s="33"/>
      <c r="M344" s="42"/>
      <c r="N344" s="33"/>
      <c r="O344" s="47"/>
      <c r="P344" s="46"/>
      <c r="Q344" s="33"/>
      <c r="R344" s="45"/>
    </row>
    <row r="345" spans="1:18" ht="11.25" customHeight="1">
      <c r="A345" s="39"/>
      <c r="B345" s="39"/>
      <c r="C345" s="39"/>
      <c r="D345" s="39"/>
      <c r="E345" s="39"/>
      <c r="G345" s="41"/>
      <c r="H345" s="41"/>
      <c r="I345" s="33"/>
      <c r="J345" s="40"/>
      <c r="K345" s="41"/>
      <c r="L345" s="33"/>
      <c r="M345" s="42"/>
      <c r="N345" s="33"/>
      <c r="O345" s="47"/>
      <c r="P345" s="46"/>
      <c r="Q345" s="33"/>
      <c r="R345" s="45"/>
    </row>
    <row r="346" spans="1:18" ht="11.25" customHeight="1">
      <c r="A346" s="39"/>
      <c r="B346" s="39"/>
      <c r="C346" s="39"/>
      <c r="D346" s="39"/>
      <c r="E346" s="39"/>
      <c r="G346" s="41"/>
      <c r="H346" s="41"/>
      <c r="I346" s="33"/>
      <c r="J346" s="40"/>
      <c r="K346" s="41"/>
      <c r="L346" s="33"/>
      <c r="M346" s="42"/>
      <c r="N346" s="33"/>
      <c r="O346" s="47"/>
      <c r="P346" s="46"/>
      <c r="Q346" s="33"/>
      <c r="R346" s="45"/>
    </row>
    <row r="347" spans="1:18" ht="11.25" customHeight="1">
      <c r="A347" s="39"/>
      <c r="B347" s="39"/>
      <c r="C347" s="39"/>
      <c r="D347" s="39"/>
      <c r="E347" s="39"/>
      <c r="G347" s="41"/>
      <c r="H347" s="41"/>
      <c r="I347" s="33"/>
      <c r="J347" s="40"/>
      <c r="K347" s="41"/>
      <c r="L347" s="33"/>
      <c r="M347" s="42"/>
      <c r="N347" s="33"/>
      <c r="O347" s="47"/>
      <c r="P347" s="46"/>
      <c r="Q347" s="33"/>
      <c r="R347" s="45"/>
    </row>
    <row r="348" spans="1:18" ht="11.25" customHeight="1">
      <c r="A348" s="39"/>
      <c r="B348" s="39"/>
      <c r="C348" s="39"/>
      <c r="D348" s="39"/>
      <c r="E348" s="39"/>
      <c r="G348" s="41"/>
      <c r="H348" s="41"/>
      <c r="I348" s="33"/>
      <c r="J348" s="40"/>
      <c r="K348" s="41"/>
      <c r="L348" s="33"/>
      <c r="M348" s="42"/>
      <c r="N348" s="33"/>
      <c r="O348" s="48"/>
      <c r="P348" s="43"/>
      <c r="Q348" s="49"/>
      <c r="R348" s="50"/>
    </row>
    <row r="349" spans="1:18" ht="11.25" customHeight="1">
      <c r="A349" s="39"/>
      <c r="B349" s="39"/>
      <c r="C349" s="39"/>
      <c r="D349" s="39"/>
      <c r="E349" s="39"/>
      <c r="G349" s="41"/>
      <c r="H349" s="41"/>
      <c r="I349" s="33"/>
      <c r="J349" s="40"/>
      <c r="K349" s="41"/>
      <c r="L349" s="33"/>
      <c r="M349" s="42"/>
      <c r="N349" s="33"/>
      <c r="O349" s="48"/>
      <c r="P349" s="43"/>
      <c r="Q349" s="49"/>
      <c r="R349" s="50"/>
    </row>
    <row r="350" spans="1:18" ht="11.25" customHeight="1">
      <c r="A350" s="39"/>
      <c r="B350" s="39"/>
      <c r="C350" s="39"/>
      <c r="D350" s="39"/>
      <c r="E350" s="39"/>
      <c r="G350" s="41"/>
      <c r="H350" s="41"/>
      <c r="I350" s="33"/>
      <c r="J350" s="40"/>
      <c r="K350" s="41"/>
      <c r="L350" s="33"/>
      <c r="M350" s="42"/>
      <c r="N350" s="33"/>
      <c r="O350" s="48"/>
      <c r="P350" s="43"/>
      <c r="Q350" s="49"/>
      <c r="R350" s="50"/>
    </row>
    <row r="351" spans="1:18" ht="11.25" customHeight="1">
      <c r="A351" s="39"/>
      <c r="B351" s="39"/>
      <c r="C351" s="39"/>
      <c r="D351" s="39"/>
      <c r="E351" s="39"/>
      <c r="G351" s="41"/>
      <c r="H351" s="41"/>
      <c r="I351" s="33"/>
      <c r="J351" s="40"/>
      <c r="K351" s="41"/>
      <c r="L351" s="33"/>
      <c r="M351" s="42"/>
      <c r="N351" s="33"/>
      <c r="O351" s="48"/>
      <c r="P351" s="43"/>
      <c r="Q351" s="49"/>
      <c r="R351" s="50"/>
    </row>
    <row r="352" spans="1:18" ht="11.25" customHeight="1">
      <c r="A352" s="39"/>
      <c r="B352" s="39"/>
      <c r="C352" s="39"/>
      <c r="D352" s="39"/>
      <c r="E352" s="39"/>
      <c r="G352" s="41"/>
      <c r="H352" s="41"/>
      <c r="I352" s="33"/>
      <c r="J352" s="40"/>
      <c r="K352" s="41"/>
      <c r="L352" s="33"/>
      <c r="M352" s="42"/>
      <c r="N352" s="33"/>
      <c r="O352" s="48"/>
      <c r="P352" s="43"/>
      <c r="Q352" s="49"/>
      <c r="R352" s="50"/>
    </row>
    <row r="353" spans="1:18" ht="11.25" customHeight="1">
      <c r="A353" s="39"/>
      <c r="B353" s="39"/>
      <c r="C353" s="39"/>
      <c r="D353" s="39"/>
      <c r="E353" s="39"/>
      <c r="G353" s="41"/>
      <c r="H353" s="41"/>
      <c r="I353" s="33"/>
      <c r="J353" s="40"/>
      <c r="K353" s="41"/>
      <c r="L353" s="33"/>
      <c r="M353" s="42"/>
      <c r="N353" s="33"/>
      <c r="O353" s="48"/>
      <c r="P353" s="43"/>
      <c r="Q353" s="49"/>
      <c r="R353" s="50"/>
    </row>
    <row r="354" spans="1:18" ht="11.25" customHeight="1">
      <c r="A354" s="39"/>
      <c r="B354" s="39"/>
      <c r="C354" s="39"/>
      <c r="D354" s="39"/>
      <c r="E354" s="39"/>
      <c r="G354" s="41"/>
      <c r="H354" s="41"/>
      <c r="I354" s="33"/>
      <c r="J354" s="40"/>
      <c r="K354" s="41"/>
      <c r="L354" s="33"/>
      <c r="M354" s="42"/>
      <c r="N354" s="33"/>
      <c r="O354" s="48"/>
      <c r="P354" s="43"/>
      <c r="Q354" s="49"/>
      <c r="R354" s="50"/>
    </row>
    <row r="355" spans="1:18" ht="11.25" customHeight="1">
      <c r="A355" s="39"/>
      <c r="B355" s="39"/>
      <c r="C355" s="39"/>
      <c r="D355" s="39"/>
      <c r="E355" s="39"/>
      <c r="G355" s="41"/>
      <c r="H355" s="41"/>
      <c r="I355" s="33"/>
      <c r="J355" s="40"/>
      <c r="K355" s="41"/>
      <c r="L355" s="33"/>
      <c r="M355" s="42"/>
      <c r="N355" s="33"/>
      <c r="O355" s="48"/>
      <c r="P355" s="43"/>
      <c r="Q355" s="49"/>
      <c r="R355" s="50"/>
    </row>
    <row r="356" spans="1:18" ht="11.25" customHeight="1">
      <c r="A356" s="39"/>
      <c r="B356" s="39"/>
      <c r="C356" s="39"/>
      <c r="D356" s="39"/>
      <c r="E356" s="39"/>
      <c r="G356" s="41"/>
      <c r="H356" s="41"/>
      <c r="I356" s="33"/>
      <c r="J356" s="40"/>
      <c r="K356" s="41"/>
      <c r="L356" s="33"/>
      <c r="M356" s="42"/>
      <c r="N356" s="33"/>
      <c r="O356" s="48"/>
      <c r="P356" s="43"/>
      <c r="Q356" s="49"/>
      <c r="R356" s="50"/>
    </row>
    <row r="357" spans="1:18" ht="11.25" customHeight="1">
      <c r="A357" s="39"/>
      <c r="B357" s="39"/>
      <c r="C357" s="39"/>
      <c r="D357" s="39"/>
      <c r="E357" s="39"/>
      <c r="G357" s="41"/>
      <c r="H357" s="41"/>
      <c r="I357" s="33"/>
      <c r="J357" s="40"/>
      <c r="K357" s="41"/>
      <c r="L357" s="33"/>
      <c r="M357" s="42"/>
      <c r="N357" s="33"/>
      <c r="O357" s="47"/>
      <c r="P357" s="46"/>
      <c r="Q357" s="33"/>
      <c r="R357" s="45"/>
    </row>
    <row r="358" spans="1:18" ht="11.25" customHeight="1">
      <c r="A358" s="39"/>
      <c r="B358" s="39"/>
      <c r="C358" s="39"/>
      <c r="D358" s="39"/>
      <c r="E358" s="39"/>
      <c r="G358" s="41"/>
      <c r="H358" s="41"/>
      <c r="I358" s="33"/>
      <c r="J358" s="40"/>
      <c r="K358" s="41"/>
      <c r="L358" s="33"/>
      <c r="M358" s="42"/>
      <c r="N358" s="33"/>
      <c r="O358" s="47"/>
      <c r="P358" s="46"/>
      <c r="Q358" s="33"/>
      <c r="R358" s="45"/>
    </row>
    <row r="359" spans="1:18" ht="11.25" customHeight="1">
      <c r="A359" s="39"/>
      <c r="B359" s="39"/>
      <c r="C359" s="39"/>
      <c r="D359" s="39"/>
      <c r="E359" s="39"/>
      <c r="G359" s="41"/>
      <c r="H359" s="41"/>
      <c r="I359" s="33"/>
      <c r="J359" s="40"/>
      <c r="K359" s="41"/>
      <c r="L359" s="33"/>
      <c r="M359" s="42"/>
      <c r="N359" s="33"/>
      <c r="O359" s="47"/>
      <c r="P359" s="46"/>
      <c r="Q359" s="33"/>
      <c r="R359" s="45"/>
    </row>
    <row r="360" spans="1:18" ht="11.25" customHeight="1">
      <c r="A360" s="39"/>
      <c r="B360" s="39"/>
      <c r="C360" s="39"/>
      <c r="D360" s="39"/>
      <c r="E360" s="39"/>
      <c r="G360" s="41"/>
      <c r="H360" s="41"/>
      <c r="I360" s="33"/>
      <c r="J360" s="40"/>
      <c r="K360" s="41"/>
      <c r="L360" s="33"/>
      <c r="M360" s="42"/>
      <c r="N360" s="33"/>
      <c r="O360" s="47"/>
      <c r="P360" s="46"/>
      <c r="Q360" s="33"/>
      <c r="R360" s="45"/>
    </row>
    <row r="361" spans="1:18" ht="11.25" customHeight="1">
      <c r="A361" s="39"/>
      <c r="B361" s="39"/>
      <c r="C361" s="39"/>
      <c r="D361" s="39"/>
      <c r="E361" s="39"/>
      <c r="G361" s="41"/>
      <c r="H361" s="41"/>
      <c r="I361" s="33"/>
      <c r="J361" s="40"/>
      <c r="K361" s="41"/>
      <c r="L361" s="33"/>
      <c r="M361" s="42"/>
      <c r="N361" s="33"/>
      <c r="O361" s="47"/>
      <c r="P361" s="46"/>
      <c r="Q361" s="33"/>
      <c r="R361" s="45"/>
    </row>
    <row r="362" spans="1:18" ht="11.25" customHeight="1">
      <c r="A362" s="39"/>
      <c r="B362" s="39"/>
      <c r="C362" s="39"/>
      <c r="D362" s="39"/>
      <c r="E362" s="39"/>
      <c r="G362" s="41"/>
      <c r="H362" s="41"/>
      <c r="I362" s="33"/>
      <c r="J362" s="40"/>
      <c r="K362" s="41"/>
      <c r="L362" s="33"/>
      <c r="M362" s="42"/>
      <c r="N362" s="33"/>
      <c r="O362" s="47"/>
      <c r="P362" s="46"/>
      <c r="Q362" s="33"/>
      <c r="R362" s="45"/>
    </row>
    <row r="363" spans="1:18" ht="11.25" customHeight="1">
      <c r="A363" s="39"/>
      <c r="B363" s="39"/>
      <c r="C363" s="39"/>
      <c r="D363" s="39"/>
      <c r="E363" s="39"/>
      <c r="G363" s="41"/>
      <c r="H363" s="41"/>
      <c r="I363" s="33"/>
      <c r="J363" s="40"/>
      <c r="K363" s="41"/>
      <c r="L363" s="33"/>
      <c r="M363" s="42"/>
      <c r="N363" s="33"/>
      <c r="O363" s="47"/>
      <c r="P363" s="46"/>
      <c r="Q363" s="33"/>
      <c r="R363" s="45"/>
    </row>
    <row r="364" spans="1:18" ht="11.25" customHeight="1">
      <c r="A364" s="39"/>
      <c r="B364" s="39"/>
      <c r="C364" s="39"/>
      <c r="D364" s="39"/>
      <c r="E364" s="39"/>
      <c r="G364" s="41"/>
      <c r="H364" s="41"/>
      <c r="I364" s="33"/>
      <c r="J364" s="40"/>
      <c r="K364" s="41"/>
      <c r="L364" s="33"/>
      <c r="M364" s="42"/>
      <c r="N364" s="33"/>
      <c r="O364" s="47"/>
      <c r="P364" s="46"/>
      <c r="Q364" s="33"/>
      <c r="R364" s="45"/>
    </row>
    <row r="365" spans="1:18" ht="11.25" customHeight="1">
      <c r="A365" s="39"/>
      <c r="B365" s="39"/>
      <c r="C365" s="39"/>
      <c r="D365" s="39"/>
      <c r="E365" s="39"/>
      <c r="G365" s="41"/>
      <c r="H365" s="41"/>
      <c r="I365" s="33"/>
      <c r="J365" s="40"/>
      <c r="K365" s="41"/>
      <c r="L365" s="33"/>
      <c r="M365" s="42"/>
      <c r="N365" s="33"/>
      <c r="O365" s="47"/>
      <c r="P365" s="46"/>
      <c r="Q365" s="33"/>
      <c r="R365" s="45"/>
    </row>
    <row r="366" spans="1:18" ht="11.25" customHeight="1">
      <c r="A366" s="39"/>
      <c r="B366" s="39"/>
      <c r="C366" s="39"/>
      <c r="D366" s="39"/>
      <c r="E366" s="39"/>
      <c r="G366" s="41"/>
      <c r="H366" s="41"/>
      <c r="I366" s="33"/>
      <c r="J366" s="40"/>
      <c r="K366" s="41"/>
      <c r="L366" s="33"/>
      <c r="M366" s="42"/>
      <c r="N366" s="33"/>
      <c r="O366" s="47"/>
      <c r="P366" s="46"/>
      <c r="Q366" s="33"/>
      <c r="R366" s="45"/>
    </row>
    <row r="367" spans="1:18" ht="11.25" customHeight="1">
      <c r="A367" s="39"/>
      <c r="B367" s="39"/>
      <c r="C367" s="39"/>
      <c r="D367" s="39"/>
      <c r="E367" s="39"/>
      <c r="G367" s="41"/>
      <c r="H367" s="41"/>
      <c r="I367" s="33"/>
      <c r="J367" s="40"/>
      <c r="K367" s="41"/>
      <c r="L367" s="33"/>
      <c r="M367" s="42"/>
      <c r="N367" s="33"/>
      <c r="O367" s="47"/>
      <c r="P367" s="46"/>
      <c r="Q367" s="33"/>
      <c r="R367" s="45"/>
    </row>
    <row r="368" spans="1:18" ht="11.25" customHeight="1">
      <c r="A368" s="39"/>
      <c r="B368" s="39"/>
      <c r="C368" s="39"/>
      <c r="D368" s="39"/>
      <c r="E368" s="39"/>
      <c r="G368" s="41"/>
      <c r="H368" s="41"/>
      <c r="I368" s="33"/>
      <c r="J368" s="40"/>
      <c r="K368" s="41"/>
      <c r="L368" s="33"/>
      <c r="M368" s="42"/>
      <c r="N368" s="33"/>
      <c r="O368" s="47"/>
      <c r="P368" s="46"/>
      <c r="Q368" s="33"/>
      <c r="R368" s="45"/>
    </row>
    <row r="369" spans="1:18" ht="11.25" customHeight="1">
      <c r="A369" s="39"/>
      <c r="B369" s="39"/>
      <c r="C369" s="39"/>
      <c r="D369" s="39"/>
      <c r="E369" s="39"/>
      <c r="G369" s="41"/>
      <c r="H369" s="41"/>
      <c r="I369" s="33"/>
      <c r="J369" s="40"/>
      <c r="K369" s="41"/>
      <c r="L369" s="33"/>
      <c r="M369" s="42"/>
      <c r="N369" s="33"/>
      <c r="O369" s="47"/>
      <c r="P369" s="46"/>
      <c r="Q369" s="33"/>
      <c r="R369" s="45"/>
    </row>
    <row r="370" spans="1:18" ht="11.25" customHeight="1">
      <c r="A370" s="39"/>
      <c r="B370" s="39"/>
      <c r="C370" s="39"/>
      <c r="D370" s="39"/>
      <c r="E370" s="39"/>
      <c r="G370" s="41"/>
      <c r="H370" s="41"/>
      <c r="I370" s="33"/>
      <c r="J370" s="40"/>
      <c r="K370" s="41"/>
      <c r="L370" s="33"/>
      <c r="M370" s="42"/>
      <c r="N370" s="33"/>
      <c r="O370" s="47"/>
      <c r="P370" s="46"/>
      <c r="Q370" s="33"/>
      <c r="R370" s="45"/>
    </row>
    <row r="371" spans="1:18" ht="11.25" customHeight="1">
      <c r="A371" s="39"/>
      <c r="B371" s="39"/>
      <c r="C371" s="39"/>
      <c r="D371" s="39"/>
      <c r="E371" s="39"/>
      <c r="G371" s="41"/>
      <c r="H371" s="41"/>
      <c r="I371" s="33"/>
      <c r="J371" s="40"/>
      <c r="K371" s="41"/>
      <c r="L371" s="33"/>
      <c r="M371" s="42"/>
      <c r="N371" s="33"/>
      <c r="O371" s="47"/>
      <c r="P371" s="46"/>
      <c r="Q371" s="33"/>
      <c r="R371" s="45"/>
    </row>
    <row r="372" spans="1:18" ht="11.25" customHeight="1">
      <c r="A372" s="39"/>
      <c r="B372" s="39"/>
      <c r="C372" s="39"/>
      <c r="D372" s="39"/>
      <c r="E372" s="39"/>
      <c r="G372" s="41"/>
      <c r="H372" s="41"/>
      <c r="I372" s="33"/>
      <c r="J372" s="40"/>
      <c r="K372" s="41"/>
      <c r="L372" s="33"/>
      <c r="M372" s="42"/>
      <c r="N372" s="33"/>
      <c r="O372" s="47"/>
      <c r="P372" s="46"/>
      <c r="Q372" s="33"/>
      <c r="R372" s="45"/>
    </row>
    <row r="373" spans="1:18" ht="11.25" customHeight="1">
      <c r="A373" s="39"/>
      <c r="B373" s="39"/>
      <c r="C373" s="39"/>
      <c r="D373" s="39"/>
      <c r="E373" s="39"/>
      <c r="G373" s="41"/>
      <c r="H373" s="41"/>
      <c r="I373" s="33"/>
      <c r="J373" s="40"/>
      <c r="K373" s="41"/>
      <c r="L373" s="33"/>
      <c r="M373" s="42"/>
      <c r="N373" s="33"/>
      <c r="O373" s="48"/>
      <c r="P373" s="43"/>
      <c r="Q373" s="49"/>
      <c r="R373" s="50"/>
    </row>
    <row r="374" spans="1:18" ht="11.25" customHeight="1">
      <c r="A374" s="39"/>
      <c r="B374" s="39"/>
      <c r="C374" s="39"/>
      <c r="D374" s="39"/>
      <c r="E374" s="39"/>
      <c r="G374" s="41"/>
      <c r="H374" s="41"/>
      <c r="I374" s="33"/>
      <c r="J374" s="40"/>
      <c r="K374" s="41"/>
      <c r="L374" s="33"/>
      <c r="M374" s="42"/>
      <c r="N374" s="33"/>
      <c r="O374" s="48"/>
      <c r="P374" s="43"/>
      <c r="Q374" s="49"/>
      <c r="R374" s="50"/>
    </row>
    <row r="375" spans="1:18" ht="11.25" customHeight="1">
      <c r="A375" s="39"/>
      <c r="B375" s="39"/>
      <c r="C375" s="39"/>
      <c r="D375" s="39"/>
      <c r="E375" s="39"/>
      <c r="G375" s="41"/>
      <c r="H375" s="41"/>
      <c r="I375" s="33"/>
      <c r="J375" s="40"/>
      <c r="K375" s="41"/>
      <c r="L375" s="33"/>
      <c r="M375" s="42"/>
      <c r="N375" s="33"/>
      <c r="O375" s="48"/>
      <c r="P375" s="43"/>
      <c r="Q375" s="49"/>
      <c r="R375" s="50"/>
    </row>
    <row r="376" spans="1:18" ht="11.25" customHeight="1">
      <c r="A376" s="39"/>
      <c r="B376" s="39"/>
      <c r="C376" s="39"/>
      <c r="D376" s="39"/>
      <c r="E376" s="39"/>
      <c r="G376" s="41"/>
      <c r="H376" s="41"/>
      <c r="I376" s="33"/>
      <c r="J376" s="40"/>
      <c r="K376" s="41"/>
      <c r="L376" s="33"/>
      <c r="M376" s="42"/>
      <c r="N376" s="33"/>
      <c r="O376" s="48"/>
      <c r="P376" s="43"/>
      <c r="Q376" s="49"/>
      <c r="R376" s="50"/>
    </row>
    <row r="377" spans="1:18" ht="11.25" customHeight="1">
      <c r="A377" s="39"/>
      <c r="B377" s="39"/>
      <c r="C377" s="39"/>
      <c r="D377" s="39"/>
      <c r="E377" s="39"/>
      <c r="G377" s="41"/>
      <c r="H377" s="41"/>
      <c r="I377" s="33"/>
      <c r="J377" s="40"/>
      <c r="K377" s="41"/>
      <c r="L377" s="33"/>
      <c r="M377" s="42"/>
      <c r="N377" s="33"/>
      <c r="O377" s="48"/>
      <c r="P377" s="43"/>
      <c r="Q377" s="49"/>
      <c r="R377" s="50"/>
    </row>
    <row r="378" spans="1:18" ht="11.25" customHeight="1">
      <c r="A378" s="39"/>
      <c r="B378" s="39"/>
      <c r="C378" s="39"/>
      <c r="D378" s="39"/>
      <c r="E378" s="39"/>
      <c r="G378" s="41"/>
      <c r="H378" s="41"/>
      <c r="I378" s="33"/>
      <c r="J378" s="40"/>
      <c r="K378" s="41"/>
      <c r="L378" s="33"/>
      <c r="M378" s="42"/>
      <c r="N378" s="33"/>
      <c r="O378" s="48"/>
      <c r="P378" s="43"/>
      <c r="Q378" s="49"/>
      <c r="R378" s="50"/>
    </row>
    <row r="379" spans="1:18" ht="11.25" customHeight="1">
      <c r="A379" s="39"/>
      <c r="B379" s="39"/>
      <c r="C379" s="39"/>
      <c r="D379" s="39"/>
      <c r="E379" s="39"/>
      <c r="G379" s="41"/>
      <c r="H379" s="41"/>
      <c r="I379" s="33"/>
      <c r="J379" s="40"/>
      <c r="K379" s="41"/>
      <c r="L379" s="33"/>
      <c r="M379" s="42"/>
      <c r="N379" s="33"/>
      <c r="O379" s="48"/>
      <c r="P379" s="43"/>
      <c r="Q379" s="49"/>
      <c r="R379" s="50"/>
    </row>
    <row r="380" spans="1:18" ht="11.25" customHeight="1">
      <c r="A380" s="39"/>
      <c r="B380" s="39"/>
      <c r="C380" s="39"/>
      <c r="D380" s="39"/>
      <c r="E380" s="39"/>
      <c r="G380" s="41"/>
      <c r="H380" s="41"/>
      <c r="I380" s="33"/>
      <c r="J380" s="40"/>
      <c r="K380" s="41"/>
      <c r="L380" s="33"/>
      <c r="M380" s="42"/>
      <c r="N380" s="33"/>
      <c r="O380" s="48"/>
      <c r="P380" s="43"/>
      <c r="Q380" s="49"/>
      <c r="R380" s="50"/>
    </row>
    <row r="381" spans="1:18" ht="11.25" customHeight="1">
      <c r="A381" s="39"/>
      <c r="B381" s="39"/>
      <c r="C381" s="39"/>
      <c r="D381" s="39"/>
      <c r="E381" s="39"/>
      <c r="G381" s="41"/>
      <c r="H381" s="41"/>
      <c r="I381" s="33"/>
      <c r="J381" s="40"/>
      <c r="K381" s="41"/>
      <c r="L381" s="33"/>
      <c r="M381" s="42"/>
      <c r="N381" s="33"/>
      <c r="O381" s="48"/>
      <c r="P381" s="43"/>
      <c r="Q381" s="49"/>
      <c r="R381" s="50"/>
    </row>
    <row r="382" spans="1:18" ht="11.25" customHeight="1">
      <c r="A382" s="39"/>
      <c r="B382" s="39"/>
      <c r="C382" s="39"/>
      <c r="D382" s="39"/>
      <c r="E382" s="39"/>
      <c r="G382" s="41"/>
      <c r="H382" s="41"/>
      <c r="I382" s="33"/>
      <c r="J382" s="40"/>
      <c r="K382" s="41"/>
      <c r="L382" s="33"/>
      <c r="M382" s="42"/>
      <c r="N382" s="33"/>
      <c r="O382" s="47"/>
      <c r="P382" s="46"/>
      <c r="Q382" s="33"/>
      <c r="R382" s="33"/>
    </row>
    <row r="383" spans="1:18" ht="11.25" customHeight="1">
      <c r="A383" s="39"/>
      <c r="B383" s="39"/>
      <c r="C383" s="39"/>
      <c r="D383" s="39"/>
      <c r="E383" s="39"/>
      <c r="G383" s="41"/>
      <c r="H383" s="41"/>
      <c r="I383" s="33"/>
      <c r="J383" s="40"/>
      <c r="K383" s="41"/>
      <c r="L383" s="33"/>
      <c r="M383" s="42"/>
      <c r="N383" s="33"/>
      <c r="O383" s="47"/>
      <c r="P383" s="46"/>
      <c r="Q383" s="33"/>
      <c r="R383" s="33"/>
    </row>
    <row r="384" spans="1:18" ht="11.25" customHeight="1">
      <c r="A384" s="39"/>
      <c r="B384" s="39"/>
      <c r="C384" s="39"/>
      <c r="D384" s="39"/>
      <c r="E384" s="39"/>
      <c r="G384" s="41"/>
      <c r="H384" s="41"/>
      <c r="I384" s="33"/>
      <c r="J384" s="40"/>
      <c r="K384" s="41"/>
      <c r="L384" s="33"/>
      <c r="M384" s="42"/>
      <c r="N384" s="33"/>
      <c r="O384" s="47"/>
      <c r="P384" s="46"/>
      <c r="Q384" s="33"/>
      <c r="R384" s="45"/>
    </row>
    <row r="385" spans="1:18" ht="11.25" customHeight="1">
      <c r="A385" s="39"/>
      <c r="B385" s="39"/>
      <c r="C385" s="39"/>
      <c r="D385" s="39"/>
      <c r="E385" s="39"/>
      <c r="G385" s="41"/>
      <c r="H385" s="41"/>
      <c r="I385" s="33"/>
      <c r="J385" s="40"/>
      <c r="K385" s="41"/>
      <c r="L385" s="33"/>
      <c r="M385" s="42"/>
      <c r="N385" s="33"/>
      <c r="O385" s="47"/>
      <c r="P385" s="46"/>
      <c r="Q385" s="33"/>
      <c r="R385" s="45"/>
    </row>
    <row r="386" spans="1:18" ht="11.25" customHeight="1">
      <c r="A386" s="39"/>
      <c r="B386" s="39"/>
      <c r="C386" s="39"/>
      <c r="D386" s="39"/>
      <c r="E386" s="39"/>
      <c r="G386" s="41"/>
      <c r="H386" s="41"/>
      <c r="I386" s="33"/>
      <c r="J386" s="40"/>
      <c r="K386" s="41"/>
      <c r="L386" s="33"/>
      <c r="M386" s="42"/>
      <c r="N386" s="33"/>
      <c r="O386" s="47"/>
      <c r="P386" s="46"/>
      <c r="Q386" s="33"/>
      <c r="R386" s="45"/>
    </row>
    <row r="387" spans="1:18" ht="11.25" customHeight="1">
      <c r="A387" s="39"/>
      <c r="B387" s="39"/>
      <c r="C387" s="39"/>
      <c r="D387" s="39"/>
      <c r="E387" s="39"/>
      <c r="G387" s="41"/>
      <c r="H387" s="41"/>
      <c r="I387" s="33"/>
      <c r="J387" s="40"/>
      <c r="K387" s="41"/>
      <c r="L387" s="33"/>
      <c r="M387" s="42"/>
      <c r="N387" s="33"/>
      <c r="O387" s="47"/>
      <c r="P387" s="46"/>
      <c r="Q387" s="33"/>
      <c r="R387" s="45"/>
    </row>
    <row r="388" spans="1:18" ht="11.25" customHeight="1">
      <c r="A388" s="39"/>
      <c r="B388" s="39"/>
      <c r="C388" s="39"/>
      <c r="D388" s="39"/>
      <c r="E388" s="39"/>
      <c r="G388" s="41"/>
      <c r="H388" s="41"/>
      <c r="I388" s="33"/>
      <c r="J388" s="40"/>
      <c r="K388" s="41"/>
      <c r="L388" s="33"/>
      <c r="M388" s="42"/>
      <c r="N388" s="33"/>
      <c r="O388" s="47"/>
      <c r="P388" s="46"/>
      <c r="Q388" s="33"/>
      <c r="R388" s="45"/>
    </row>
    <row r="389" spans="1:18" ht="11.25" customHeight="1">
      <c r="A389" s="39"/>
      <c r="B389" s="39"/>
      <c r="C389" s="39"/>
      <c r="D389" s="39"/>
      <c r="E389" s="39"/>
      <c r="G389" s="41"/>
      <c r="H389" s="41"/>
      <c r="I389" s="33"/>
      <c r="J389" s="40"/>
      <c r="K389" s="41"/>
      <c r="L389" s="33"/>
      <c r="M389" s="42"/>
      <c r="N389" s="33"/>
      <c r="O389" s="47"/>
      <c r="P389" s="46"/>
      <c r="Q389" s="33"/>
      <c r="R389" s="45"/>
    </row>
    <row r="390" spans="1:18" ht="11.25" customHeight="1">
      <c r="A390" s="39"/>
      <c r="B390" s="39"/>
      <c r="C390" s="39"/>
      <c r="D390" s="39"/>
      <c r="E390" s="39"/>
      <c r="G390" s="41"/>
      <c r="H390" s="41"/>
      <c r="I390" s="33"/>
      <c r="J390" s="40"/>
      <c r="K390" s="41"/>
      <c r="L390" s="33"/>
      <c r="M390" s="42"/>
      <c r="N390" s="33"/>
      <c r="O390" s="47"/>
      <c r="P390" s="46"/>
      <c r="Q390" s="33"/>
      <c r="R390" s="45"/>
    </row>
    <row r="391" spans="1:18" ht="11.25" customHeight="1">
      <c r="A391" s="39"/>
      <c r="B391" s="39"/>
      <c r="C391" s="39"/>
      <c r="D391" s="39"/>
      <c r="E391" s="39"/>
      <c r="G391" s="41"/>
      <c r="H391" s="41"/>
      <c r="I391" s="33"/>
      <c r="J391" s="40"/>
      <c r="K391" s="41"/>
      <c r="L391" s="33"/>
      <c r="M391" s="42"/>
      <c r="N391" s="33"/>
      <c r="O391" s="47"/>
      <c r="P391" s="46"/>
      <c r="Q391" s="33"/>
      <c r="R391" s="45"/>
    </row>
    <row r="392" spans="1:18" ht="11.25" customHeight="1">
      <c r="A392" s="39"/>
      <c r="B392" s="39"/>
      <c r="C392" s="39"/>
      <c r="D392" s="39"/>
      <c r="E392" s="39"/>
      <c r="G392" s="41"/>
      <c r="H392" s="41"/>
      <c r="I392" s="33"/>
      <c r="J392" s="40"/>
      <c r="K392" s="41"/>
      <c r="L392" s="33"/>
      <c r="M392" s="42"/>
      <c r="N392" s="33"/>
      <c r="O392" s="47"/>
      <c r="P392" s="46"/>
      <c r="Q392" s="33"/>
      <c r="R392" s="45"/>
    </row>
    <row r="393" spans="1:18" ht="11.25" customHeight="1">
      <c r="A393" s="39"/>
      <c r="B393" s="39"/>
      <c r="C393" s="39"/>
      <c r="D393" s="39"/>
      <c r="E393" s="39"/>
      <c r="G393" s="41"/>
      <c r="H393" s="41"/>
      <c r="I393" s="33"/>
      <c r="J393" s="40"/>
      <c r="K393" s="41"/>
      <c r="L393" s="33"/>
      <c r="M393" s="42"/>
      <c r="N393" s="33"/>
      <c r="O393" s="47"/>
      <c r="P393" s="46"/>
      <c r="Q393" s="33"/>
      <c r="R393" s="45"/>
    </row>
    <row r="394" spans="1:18" ht="11.25" customHeight="1">
      <c r="A394" s="39"/>
      <c r="B394" s="39"/>
      <c r="C394" s="39"/>
      <c r="D394" s="39"/>
      <c r="E394" s="39"/>
      <c r="G394" s="41"/>
      <c r="H394" s="41"/>
      <c r="I394" s="33"/>
      <c r="J394" s="40"/>
      <c r="K394" s="41"/>
      <c r="L394" s="33"/>
      <c r="M394" s="42"/>
      <c r="N394" s="33"/>
      <c r="O394" s="47"/>
      <c r="P394" s="46"/>
      <c r="Q394" s="33"/>
      <c r="R394" s="45"/>
    </row>
    <row r="395" spans="1:18" ht="11.25" customHeight="1">
      <c r="A395" s="39"/>
      <c r="B395" s="39"/>
      <c r="C395" s="39"/>
      <c r="D395" s="39"/>
      <c r="E395" s="39"/>
      <c r="G395" s="41"/>
      <c r="H395" s="41"/>
      <c r="I395" s="33"/>
      <c r="J395" s="40"/>
      <c r="K395" s="41"/>
      <c r="L395" s="33"/>
      <c r="M395" s="42"/>
      <c r="N395" s="33"/>
      <c r="O395" s="47"/>
      <c r="P395" s="46"/>
      <c r="Q395" s="33"/>
      <c r="R395" s="45"/>
    </row>
    <row r="396" spans="1:18" ht="11.25" customHeight="1">
      <c r="A396" s="39"/>
      <c r="B396" s="39"/>
      <c r="C396" s="39"/>
      <c r="D396" s="39"/>
      <c r="E396" s="39"/>
      <c r="G396" s="41"/>
      <c r="H396" s="41"/>
      <c r="I396" s="33"/>
      <c r="J396" s="40"/>
      <c r="K396" s="41"/>
      <c r="L396" s="33"/>
      <c r="M396" s="42"/>
      <c r="N396" s="33"/>
      <c r="O396" s="47"/>
      <c r="P396" s="46"/>
      <c r="Q396" s="33"/>
      <c r="R396" s="45"/>
    </row>
    <row r="397" spans="1:18" ht="11.25" customHeight="1">
      <c r="A397" s="39"/>
      <c r="B397" s="39"/>
      <c r="C397" s="39"/>
      <c r="D397" s="39"/>
      <c r="E397" s="39"/>
      <c r="G397" s="41"/>
      <c r="H397" s="41"/>
      <c r="I397" s="33"/>
      <c r="J397" s="40"/>
      <c r="K397" s="41"/>
      <c r="L397" s="33"/>
      <c r="M397" s="42"/>
      <c r="N397" s="33"/>
      <c r="O397" s="47"/>
      <c r="P397" s="46"/>
      <c r="Q397" s="33"/>
      <c r="R397" s="45"/>
    </row>
    <row r="398" spans="1:18" ht="11.25" customHeight="1">
      <c r="A398" s="39"/>
      <c r="B398" s="39"/>
      <c r="C398" s="39"/>
      <c r="D398" s="39"/>
      <c r="E398" s="39"/>
      <c r="G398" s="41"/>
      <c r="H398" s="41"/>
      <c r="I398" s="33"/>
      <c r="J398" s="40"/>
      <c r="K398" s="41"/>
      <c r="L398" s="33"/>
      <c r="M398" s="42"/>
      <c r="N398" s="33"/>
      <c r="O398" s="47"/>
      <c r="P398" s="46"/>
      <c r="Q398" s="33"/>
      <c r="R398" s="45"/>
    </row>
    <row r="399" spans="1:18" ht="11.25" customHeight="1">
      <c r="A399" s="39"/>
      <c r="B399" s="39"/>
      <c r="C399" s="39"/>
      <c r="D399" s="39"/>
      <c r="E399" s="39"/>
      <c r="G399" s="41"/>
      <c r="H399" s="41"/>
      <c r="I399" s="33"/>
      <c r="J399" s="40"/>
      <c r="K399" s="41"/>
      <c r="L399" s="33"/>
      <c r="M399" s="42"/>
      <c r="N399" s="33"/>
      <c r="O399" s="47"/>
      <c r="P399" s="46"/>
      <c r="Q399" s="33"/>
      <c r="R399" s="45"/>
    </row>
    <row r="400" spans="1:18" ht="11.25" customHeight="1">
      <c r="A400" s="39"/>
      <c r="B400" s="39"/>
      <c r="C400" s="39"/>
      <c r="D400" s="39"/>
      <c r="E400" s="39"/>
      <c r="G400" s="41"/>
      <c r="H400" s="41"/>
      <c r="I400" s="33"/>
      <c r="J400" s="40"/>
      <c r="K400" s="41"/>
      <c r="L400" s="33"/>
      <c r="M400" s="42"/>
      <c r="N400" s="33"/>
      <c r="O400" s="47"/>
      <c r="P400" s="46"/>
      <c r="Q400" s="33"/>
      <c r="R400" s="45"/>
    </row>
    <row r="401" spans="1:18" ht="11.25" customHeight="1">
      <c r="A401" s="39"/>
      <c r="B401" s="39"/>
      <c r="C401" s="39"/>
      <c r="D401" s="39"/>
      <c r="E401" s="39"/>
      <c r="G401" s="41"/>
      <c r="H401" s="41"/>
      <c r="I401" s="33"/>
      <c r="J401" s="40"/>
      <c r="K401" s="41"/>
      <c r="L401" s="33"/>
      <c r="M401" s="42"/>
      <c r="N401" s="33"/>
      <c r="O401" s="48"/>
      <c r="P401" s="43"/>
      <c r="Q401" s="49"/>
      <c r="R401" s="50"/>
    </row>
    <row r="402" spans="1:18" ht="11.25" customHeight="1">
      <c r="A402" s="39"/>
      <c r="B402" s="39"/>
      <c r="C402" s="39"/>
      <c r="D402" s="39"/>
      <c r="E402" s="39"/>
      <c r="G402" s="41"/>
      <c r="H402" s="41"/>
      <c r="I402" s="33"/>
      <c r="J402" s="40"/>
      <c r="K402" s="41"/>
      <c r="L402" s="33"/>
      <c r="M402" s="42"/>
      <c r="N402" s="33"/>
      <c r="O402" s="48"/>
      <c r="P402" s="43"/>
      <c r="Q402" s="49"/>
      <c r="R402" s="50"/>
    </row>
    <row r="403" spans="1:18" ht="11.25" customHeight="1">
      <c r="A403" s="39"/>
      <c r="B403" s="39"/>
      <c r="C403" s="39"/>
      <c r="D403" s="39"/>
      <c r="E403" s="39"/>
      <c r="G403" s="41"/>
      <c r="H403" s="41"/>
      <c r="I403" s="33"/>
      <c r="J403" s="40"/>
      <c r="K403" s="41"/>
      <c r="L403" s="33"/>
      <c r="M403" s="42"/>
      <c r="N403" s="33"/>
      <c r="O403" s="48"/>
      <c r="P403" s="43"/>
      <c r="Q403" s="49"/>
      <c r="R403" s="50"/>
    </row>
    <row r="404" spans="1:18" ht="11.25" customHeight="1">
      <c r="A404" s="39"/>
      <c r="B404" s="39"/>
      <c r="C404" s="39"/>
      <c r="D404" s="39"/>
      <c r="E404" s="39"/>
      <c r="G404" s="41"/>
      <c r="H404" s="41"/>
      <c r="I404" s="33"/>
      <c r="J404" s="40"/>
      <c r="K404" s="41"/>
      <c r="L404" s="33"/>
      <c r="M404" s="42"/>
      <c r="N404" s="33"/>
      <c r="O404" s="48"/>
      <c r="P404" s="43"/>
      <c r="Q404" s="49"/>
      <c r="R404" s="50"/>
    </row>
    <row r="405" spans="1:18" ht="11.25" customHeight="1">
      <c r="A405" s="39"/>
      <c r="B405" s="39"/>
      <c r="C405" s="39"/>
      <c r="D405" s="39"/>
      <c r="E405" s="39"/>
      <c r="G405" s="41"/>
      <c r="H405" s="41"/>
      <c r="I405" s="33"/>
      <c r="J405" s="40"/>
      <c r="K405" s="41"/>
      <c r="L405" s="33"/>
      <c r="M405" s="42"/>
      <c r="N405" s="33"/>
      <c r="O405" s="48"/>
      <c r="P405" s="43"/>
      <c r="Q405" s="49"/>
      <c r="R405" s="50"/>
    </row>
    <row r="406" spans="1:18" ht="11.25" customHeight="1">
      <c r="A406" s="39"/>
      <c r="B406" s="39"/>
      <c r="C406" s="39"/>
      <c r="D406" s="39"/>
      <c r="E406" s="39"/>
      <c r="G406" s="41"/>
      <c r="H406" s="41"/>
      <c r="I406" s="33"/>
      <c r="J406" s="40"/>
      <c r="K406" s="41"/>
      <c r="L406" s="33"/>
      <c r="M406" s="42"/>
      <c r="N406" s="33"/>
      <c r="O406" s="48"/>
      <c r="P406" s="43"/>
      <c r="Q406" s="49"/>
      <c r="R406" s="50"/>
    </row>
    <row r="407" spans="1:18" ht="11.25" customHeight="1">
      <c r="A407" s="39"/>
      <c r="B407" s="39"/>
      <c r="C407" s="39"/>
      <c r="D407" s="39"/>
      <c r="E407" s="39"/>
      <c r="G407" s="41"/>
      <c r="H407" s="41"/>
      <c r="I407" s="33"/>
      <c r="J407" s="40"/>
      <c r="K407" s="41"/>
      <c r="L407" s="33"/>
      <c r="M407" s="42"/>
      <c r="N407" s="33"/>
      <c r="O407" s="48"/>
      <c r="P407" s="43"/>
      <c r="Q407" s="49"/>
      <c r="R407" s="50"/>
    </row>
    <row r="408" spans="1:18" ht="11.25" customHeight="1">
      <c r="A408" s="39"/>
      <c r="B408" s="39"/>
      <c r="C408" s="39"/>
      <c r="D408" s="39"/>
      <c r="E408" s="39"/>
      <c r="G408" s="41"/>
      <c r="H408" s="41"/>
      <c r="I408" s="33"/>
      <c r="J408" s="40"/>
      <c r="K408" s="41"/>
      <c r="L408" s="33"/>
      <c r="M408" s="42"/>
      <c r="N408" s="33"/>
      <c r="O408" s="48"/>
      <c r="P408" s="43"/>
      <c r="Q408" s="49"/>
      <c r="R408" s="50"/>
    </row>
    <row r="409" spans="1:18" ht="11.25" customHeight="1">
      <c r="A409" s="39"/>
      <c r="B409" s="39"/>
      <c r="C409" s="39"/>
      <c r="D409" s="39"/>
      <c r="E409" s="39"/>
      <c r="G409" s="41"/>
      <c r="H409" s="41"/>
      <c r="I409" s="33"/>
      <c r="J409" s="40"/>
      <c r="K409" s="41"/>
      <c r="L409" s="33"/>
      <c r="M409" s="42"/>
      <c r="N409" s="33"/>
      <c r="O409" s="48"/>
      <c r="P409" s="43"/>
      <c r="Q409" s="49"/>
      <c r="R409" s="50"/>
    </row>
    <row r="410" spans="1:18" ht="11.25" customHeight="1">
      <c r="A410" s="39"/>
      <c r="B410" s="39"/>
      <c r="C410" s="39"/>
      <c r="D410" s="39"/>
      <c r="E410" s="39"/>
      <c r="G410" s="41"/>
      <c r="H410" s="41"/>
      <c r="I410" s="33"/>
      <c r="J410" s="40"/>
      <c r="K410" s="41"/>
      <c r="L410" s="33"/>
      <c r="M410" s="42"/>
      <c r="N410" s="33"/>
      <c r="O410" s="47"/>
      <c r="P410" s="46"/>
      <c r="Q410" s="33"/>
      <c r="R410" s="45"/>
    </row>
    <row r="411" spans="1:18" ht="11.25" customHeight="1">
      <c r="A411" s="39"/>
      <c r="B411" s="39"/>
      <c r="C411" s="39"/>
      <c r="D411" s="39"/>
      <c r="E411" s="39"/>
      <c r="G411" s="41"/>
      <c r="H411" s="41"/>
      <c r="I411" s="33"/>
      <c r="J411" s="40"/>
      <c r="K411" s="41"/>
      <c r="L411" s="33"/>
      <c r="M411" s="42"/>
      <c r="N411" s="33"/>
      <c r="O411" s="47"/>
      <c r="P411" s="46"/>
      <c r="Q411" s="33"/>
      <c r="R411" s="45"/>
    </row>
    <row r="412" spans="1:18" ht="11.25" customHeight="1">
      <c r="A412" s="39"/>
      <c r="B412" s="39"/>
      <c r="C412" s="39"/>
      <c r="D412" s="39"/>
      <c r="E412" s="39"/>
      <c r="G412" s="41"/>
      <c r="H412" s="41"/>
      <c r="I412" s="33"/>
      <c r="J412" s="40"/>
      <c r="K412" s="41"/>
      <c r="L412" s="33"/>
      <c r="M412" s="42"/>
      <c r="N412" s="33"/>
      <c r="O412" s="47"/>
      <c r="P412" s="46"/>
      <c r="Q412" s="33"/>
      <c r="R412" s="45"/>
    </row>
    <row r="413" spans="1:18" ht="11.25" customHeight="1">
      <c r="A413" s="39"/>
      <c r="B413" s="39"/>
      <c r="C413" s="39"/>
      <c r="D413" s="39"/>
      <c r="E413" s="39"/>
      <c r="G413" s="41"/>
      <c r="H413" s="41"/>
      <c r="I413" s="33"/>
      <c r="J413" s="40"/>
      <c r="K413" s="41"/>
      <c r="L413" s="33"/>
      <c r="M413" s="42"/>
      <c r="N413" s="33"/>
      <c r="O413" s="47"/>
      <c r="P413" s="46"/>
      <c r="Q413" s="33"/>
      <c r="R413" s="45"/>
    </row>
    <row r="414" spans="1:18" ht="11.25" customHeight="1">
      <c r="A414" s="39"/>
      <c r="B414" s="39"/>
      <c r="C414" s="39"/>
      <c r="D414" s="39"/>
      <c r="E414" s="39"/>
      <c r="G414" s="41"/>
      <c r="H414" s="41"/>
      <c r="I414" s="33"/>
      <c r="J414" s="40"/>
      <c r="K414" s="41"/>
      <c r="L414" s="33"/>
      <c r="M414" s="42"/>
      <c r="N414" s="33"/>
      <c r="O414" s="47"/>
      <c r="P414" s="46"/>
      <c r="Q414" s="33"/>
      <c r="R414" s="45"/>
    </row>
    <row r="415" spans="1:18" ht="11.25" customHeight="1">
      <c r="A415" s="39"/>
      <c r="B415" s="39"/>
      <c r="C415" s="39"/>
      <c r="D415" s="39"/>
      <c r="E415" s="39"/>
      <c r="G415" s="41"/>
      <c r="H415" s="41"/>
      <c r="I415" s="33"/>
      <c r="J415" s="40"/>
      <c r="K415" s="41"/>
      <c r="L415" s="33"/>
      <c r="M415" s="42"/>
      <c r="N415" s="33"/>
      <c r="O415" s="47"/>
      <c r="P415" s="46"/>
      <c r="Q415" s="33"/>
      <c r="R415" s="45"/>
    </row>
    <row r="416" spans="1:18" ht="11.25" customHeight="1">
      <c r="A416" s="39"/>
      <c r="B416" s="39"/>
      <c r="C416" s="39"/>
      <c r="D416" s="39"/>
      <c r="E416" s="39"/>
      <c r="G416" s="41"/>
      <c r="H416" s="41"/>
      <c r="I416" s="33"/>
      <c r="J416" s="40"/>
      <c r="K416" s="41"/>
      <c r="L416" s="33"/>
      <c r="M416" s="42"/>
      <c r="N416" s="33"/>
      <c r="O416" s="47"/>
      <c r="P416" s="46"/>
      <c r="Q416" s="33"/>
      <c r="R416" s="45"/>
    </row>
    <row r="417" spans="1:18" ht="11.25" customHeight="1">
      <c r="A417" s="39"/>
      <c r="B417" s="39"/>
      <c r="C417" s="39"/>
      <c r="D417" s="39"/>
      <c r="E417" s="39"/>
      <c r="G417" s="41"/>
      <c r="H417" s="41"/>
      <c r="I417" s="33"/>
      <c r="J417" s="40"/>
      <c r="K417" s="41"/>
      <c r="L417" s="33"/>
      <c r="M417" s="42"/>
      <c r="N417" s="33"/>
      <c r="O417" s="47"/>
      <c r="P417" s="46"/>
      <c r="Q417" s="33"/>
      <c r="R417" s="45"/>
    </row>
    <row r="418" spans="1:18" ht="11.25" customHeight="1">
      <c r="A418" s="39"/>
      <c r="B418" s="39"/>
      <c r="C418" s="39"/>
      <c r="D418" s="39"/>
      <c r="E418" s="39"/>
      <c r="G418" s="41"/>
      <c r="H418" s="41"/>
      <c r="I418" s="33"/>
      <c r="J418" s="40"/>
      <c r="K418" s="41"/>
      <c r="L418" s="33"/>
      <c r="M418" s="42"/>
      <c r="N418" s="33"/>
      <c r="O418" s="47"/>
      <c r="P418" s="46"/>
      <c r="Q418" s="33"/>
      <c r="R418" s="45"/>
    </row>
    <row r="419" spans="1:18" ht="11.25" customHeight="1">
      <c r="A419" s="39"/>
      <c r="B419" s="39"/>
      <c r="C419" s="39"/>
      <c r="D419" s="39"/>
      <c r="E419" s="39"/>
      <c r="G419" s="41"/>
      <c r="H419" s="41"/>
      <c r="I419" s="33"/>
      <c r="J419" s="40"/>
      <c r="K419" s="41"/>
      <c r="L419" s="33"/>
      <c r="M419" s="42"/>
      <c r="N419" s="33"/>
      <c r="O419" s="47"/>
      <c r="P419" s="46"/>
      <c r="Q419" s="33"/>
      <c r="R419" s="45"/>
    </row>
    <row r="420" spans="1:18" ht="11.25" customHeight="1">
      <c r="A420" s="39"/>
      <c r="B420" s="39"/>
      <c r="C420" s="39"/>
      <c r="D420" s="39"/>
      <c r="E420" s="39"/>
      <c r="G420" s="41"/>
      <c r="H420" s="41"/>
      <c r="I420" s="33"/>
      <c r="J420" s="40"/>
      <c r="K420" s="41"/>
      <c r="L420" s="33"/>
      <c r="M420" s="42"/>
      <c r="N420" s="33"/>
      <c r="O420" s="47"/>
      <c r="P420" s="46"/>
      <c r="Q420" s="33"/>
      <c r="R420" s="45"/>
    </row>
    <row r="421" spans="1:18" ht="11.25" customHeight="1">
      <c r="A421" s="39"/>
      <c r="B421" s="39"/>
      <c r="C421" s="39"/>
      <c r="D421" s="39"/>
      <c r="E421" s="39"/>
      <c r="G421" s="41"/>
      <c r="H421" s="41"/>
      <c r="I421" s="33"/>
      <c r="J421" s="40"/>
      <c r="K421" s="41"/>
      <c r="L421" s="33"/>
      <c r="M421" s="42"/>
      <c r="N421" s="33"/>
      <c r="O421" s="47"/>
      <c r="P421" s="46"/>
      <c r="Q421" s="33"/>
      <c r="R421" s="45"/>
    </row>
    <row r="422" spans="1:18" ht="11.25" customHeight="1">
      <c r="A422" s="39"/>
      <c r="B422" s="39"/>
      <c r="C422" s="39"/>
      <c r="D422" s="39"/>
      <c r="E422" s="39"/>
      <c r="G422" s="41"/>
      <c r="H422" s="41"/>
      <c r="I422" s="33"/>
      <c r="J422" s="40"/>
      <c r="K422" s="41"/>
      <c r="L422" s="33"/>
      <c r="M422" s="42"/>
      <c r="N422" s="33"/>
      <c r="O422" s="47"/>
      <c r="P422" s="46"/>
      <c r="Q422" s="33"/>
      <c r="R422" s="45"/>
    </row>
    <row r="423" spans="1:18" ht="11.25" customHeight="1">
      <c r="A423" s="39"/>
      <c r="B423" s="39"/>
      <c r="C423" s="39"/>
      <c r="D423" s="39"/>
      <c r="E423" s="39"/>
      <c r="G423" s="41"/>
      <c r="H423" s="41"/>
      <c r="I423" s="33"/>
      <c r="J423" s="40"/>
      <c r="K423" s="41"/>
      <c r="L423" s="33"/>
      <c r="M423" s="42"/>
      <c r="N423" s="33"/>
      <c r="O423" s="47"/>
      <c r="P423" s="46"/>
      <c r="Q423" s="33"/>
      <c r="R423" s="45"/>
    </row>
    <row r="424" spans="1:18" ht="11.25" customHeight="1">
      <c r="A424" s="39"/>
      <c r="B424" s="39"/>
      <c r="C424" s="39"/>
      <c r="D424" s="39"/>
      <c r="E424" s="39"/>
      <c r="G424" s="41"/>
      <c r="H424" s="41"/>
      <c r="I424" s="33"/>
      <c r="J424" s="40"/>
      <c r="K424" s="41"/>
      <c r="L424" s="33"/>
      <c r="M424" s="42"/>
      <c r="N424" s="33"/>
      <c r="O424" s="48"/>
      <c r="P424" s="43"/>
      <c r="Q424" s="49"/>
      <c r="R424" s="50"/>
    </row>
    <row r="425" spans="1:18" ht="11.25" customHeight="1">
      <c r="A425" s="39"/>
      <c r="B425" s="39"/>
      <c r="C425" s="39"/>
      <c r="D425" s="39"/>
      <c r="E425" s="39"/>
      <c r="G425" s="41"/>
      <c r="H425" s="41"/>
      <c r="I425" s="33"/>
      <c r="J425" s="40"/>
      <c r="K425" s="41"/>
      <c r="L425" s="33"/>
      <c r="M425" s="42"/>
      <c r="N425" s="33"/>
      <c r="O425" s="48"/>
      <c r="P425" s="43"/>
      <c r="Q425" s="49"/>
      <c r="R425" s="50"/>
    </row>
    <row r="426" spans="1:18" ht="11.25" customHeight="1">
      <c r="A426" s="39"/>
      <c r="B426" s="39"/>
      <c r="C426" s="39"/>
      <c r="D426" s="39"/>
      <c r="E426" s="39"/>
      <c r="G426" s="41"/>
      <c r="H426" s="41"/>
      <c r="I426" s="33"/>
      <c r="J426" s="40"/>
      <c r="K426" s="41"/>
      <c r="L426" s="33"/>
      <c r="M426" s="42"/>
      <c r="N426" s="33"/>
      <c r="O426" s="48"/>
      <c r="P426" s="43"/>
      <c r="Q426" s="49"/>
      <c r="R426" s="50"/>
    </row>
    <row r="427" spans="1:18" ht="11.25" customHeight="1">
      <c r="A427" s="39"/>
      <c r="B427" s="39"/>
      <c r="C427" s="39"/>
      <c r="D427" s="39"/>
      <c r="E427" s="39"/>
      <c r="G427" s="41"/>
      <c r="H427" s="41"/>
      <c r="I427" s="33"/>
      <c r="J427" s="40"/>
      <c r="K427" s="41"/>
      <c r="L427" s="33"/>
      <c r="M427" s="42"/>
      <c r="N427" s="33"/>
      <c r="O427" s="48"/>
      <c r="P427" s="43"/>
      <c r="Q427" s="49"/>
      <c r="R427" s="50"/>
    </row>
    <row r="428" spans="1:18" ht="11.25" customHeight="1">
      <c r="A428" s="39"/>
      <c r="B428" s="39"/>
      <c r="C428" s="39"/>
      <c r="D428" s="39"/>
      <c r="E428" s="39"/>
      <c r="G428" s="41"/>
      <c r="H428" s="41"/>
      <c r="I428" s="33"/>
      <c r="J428" s="40"/>
      <c r="K428" s="41"/>
      <c r="L428" s="33"/>
      <c r="M428" s="42"/>
      <c r="N428" s="33"/>
      <c r="O428" s="48"/>
      <c r="P428" s="43"/>
      <c r="Q428" s="49"/>
      <c r="R428" s="50"/>
    </row>
    <row r="429" spans="1:18" ht="11.25" customHeight="1">
      <c r="A429" s="39"/>
      <c r="B429" s="39"/>
      <c r="C429" s="39"/>
      <c r="D429" s="39"/>
      <c r="E429" s="39"/>
      <c r="G429" s="41"/>
      <c r="H429" s="41"/>
      <c r="I429" s="33"/>
      <c r="J429" s="40"/>
      <c r="K429" s="41"/>
      <c r="L429" s="33"/>
      <c r="M429" s="42"/>
      <c r="N429" s="33"/>
      <c r="O429" s="47"/>
      <c r="P429" s="46"/>
      <c r="Q429" s="33"/>
      <c r="R429" s="33"/>
    </row>
    <row r="430" spans="1:18" ht="11.25" customHeight="1">
      <c r="A430" s="39"/>
      <c r="B430" s="39"/>
      <c r="C430" s="39"/>
      <c r="D430" s="39"/>
      <c r="E430" s="39"/>
      <c r="G430" s="41"/>
      <c r="H430" s="41"/>
      <c r="I430" s="33"/>
      <c r="J430" s="40"/>
      <c r="K430" s="41"/>
      <c r="L430" s="33"/>
      <c r="M430" s="42"/>
      <c r="N430" s="33"/>
      <c r="O430" s="47"/>
      <c r="P430" s="46"/>
      <c r="Q430" s="33"/>
      <c r="R430" s="33"/>
    </row>
    <row r="431" spans="1:18" ht="11.25" customHeight="1">
      <c r="A431" s="39"/>
      <c r="B431" s="39"/>
      <c r="C431" s="39"/>
      <c r="D431" s="39"/>
      <c r="E431" s="39"/>
      <c r="G431" s="41"/>
      <c r="H431" s="41"/>
      <c r="I431" s="33"/>
      <c r="J431" s="40"/>
      <c r="K431" s="41"/>
      <c r="L431" s="33"/>
      <c r="M431" s="42"/>
      <c r="N431" s="33"/>
      <c r="O431" s="47"/>
      <c r="P431" s="46"/>
      <c r="Q431" s="33"/>
      <c r="R431" s="33"/>
    </row>
    <row r="432" spans="1:18" ht="11.25" customHeight="1">
      <c r="A432" s="39"/>
      <c r="B432" s="39"/>
      <c r="C432" s="39"/>
      <c r="D432" s="39"/>
      <c r="E432" s="39"/>
      <c r="G432" s="41"/>
      <c r="H432" s="41"/>
      <c r="I432" s="33"/>
      <c r="J432" s="40"/>
      <c r="K432" s="41"/>
      <c r="L432" s="33"/>
      <c r="M432" s="42"/>
      <c r="N432" s="33"/>
      <c r="O432" s="47"/>
      <c r="P432" s="46"/>
      <c r="Q432" s="33"/>
      <c r="R432" s="45"/>
    </row>
    <row r="433" spans="1:18" ht="11.25" customHeight="1">
      <c r="A433" s="39"/>
      <c r="B433" s="39"/>
      <c r="C433" s="39"/>
      <c r="D433" s="39"/>
      <c r="E433" s="39"/>
      <c r="G433" s="41"/>
      <c r="H433" s="41"/>
      <c r="I433" s="33"/>
      <c r="J433" s="40"/>
      <c r="K433" s="41"/>
      <c r="L433" s="33"/>
      <c r="M433" s="42"/>
      <c r="N433" s="33"/>
      <c r="O433" s="47"/>
      <c r="P433" s="46"/>
      <c r="Q433" s="33"/>
      <c r="R433" s="45"/>
    </row>
    <row r="434" spans="1:18" ht="11.25" customHeight="1">
      <c r="A434" s="39"/>
      <c r="B434" s="39"/>
      <c r="C434" s="39"/>
      <c r="D434" s="39"/>
      <c r="E434" s="39"/>
      <c r="G434" s="41"/>
      <c r="H434" s="41"/>
      <c r="I434" s="33"/>
      <c r="J434" s="40"/>
      <c r="K434" s="41"/>
      <c r="L434" s="33"/>
      <c r="M434" s="42"/>
      <c r="N434" s="33"/>
      <c r="O434" s="47"/>
      <c r="P434" s="46"/>
      <c r="Q434" s="33"/>
      <c r="R434" s="45"/>
    </row>
    <row r="435" spans="1:18" ht="11.25" customHeight="1">
      <c r="A435" s="39"/>
      <c r="B435" s="39"/>
      <c r="C435" s="39"/>
      <c r="D435" s="39"/>
      <c r="E435" s="39"/>
      <c r="G435" s="41"/>
      <c r="H435" s="41"/>
      <c r="I435" s="33"/>
      <c r="J435" s="40"/>
      <c r="K435" s="41"/>
      <c r="L435" s="33"/>
      <c r="M435" s="42"/>
      <c r="N435" s="33"/>
      <c r="O435" s="47"/>
      <c r="P435" s="46"/>
      <c r="Q435" s="33"/>
      <c r="R435" s="45"/>
    </row>
    <row r="436" spans="1:18" ht="11.25" customHeight="1">
      <c r="A436" s="39"/>
      <c r="B436" s="39"/>
      <c r="C436" s="39"/>
      <c r="D436" s="39"/>
      <c r="E436" s="39"/>
      <c r="G436" s="41"/>
      <c r="H436" s="41"/>
      <c r="I436" s="33"/>
      <c r="J436" s="40"/>
      <c r="K436" s="41"/>
      <c r="L436" s="33"/>
      <c r="M436" s="42"/>
      <c r="N436" s="33"/>
      <c r="O436" s="47"/>
      <c r="P436" s="46"/>
      <c r="Q436" s="33"/>
      <c r="R436" s="45"/>
    </row>
    <row r="437" spans="1:18" ht="11.25" customHeight="1">
      <c r="A437" s="39"/>
      <c r="B437" s="39"/>
      <c r="C437" s="39"/>
      <c r="D437" s="39"/>
      <c r="E437" s="39"/>
      <c r="G437" s="41"/>
      <c r="H437" s="41"/>
      <c r="I437" s="33"/>
      <c r="J437" s="40"/>
      <c r="K437" s="41"/>
      <c r="L437" s="33"/>
      <c r="M437" s="42"/>
      <c r="N437" s="33"/>
      <c r="O437" s="47"/>
      <c r="P437" s="46"/>
      <c r="Q437" s="33"/>
      <c r="R437" s="45"/>
    </row>
    <row r="438" spans="1:18" ht="11.25" customHeight="1">
      <c r="A438" s="39"/>
      <c r="B438" s="39"/>
      <c r="C438" s="39"/>
      <c r="D438" s="39"/>
      <c r="E438" s="39"/>
      <c r="G438" s="41"/>
      <c r="H438" s="41"/>
      <c r="I438" s="33"/>
      <c r="J438" s="40"/>
      <c r="K438" s="41"/>
      <c r="L438" s="33"/>
      <c r="M438" s="42"/>
      <c r="N438" s="33"/>
      <c r="O438" s="47"/>
      <c r="P438" s="46"/>
      <c r="Q438" s="33"/>
      <c r="R438" s="45"/>
    </row>
    <row r="439" spans="1:18" ht="11.25" customHeight="1">
      <c r="A439" s="39"/>
      <c r="B439" s="39"/>
      <c r="C439" s="39"/>
      <c r="D439" s="39"/>
      <c r="E439" s="39"/>
      <c r="G439" s="41"/>
      <c r="H439" s="41"/>
      <c r="I439" s="33"/>
      <c r="J439" s="40"/>
      <c r="K439" s="41"/>
      <c r="L439" s="33"/>
      <c r="M439" s="42"/>
      <c r="N439" s="33"/>
      <c r="O439" s="47"/>
      <c r="P439" s="46"/>
      <c r="Q439" s="33"/>
      <c r="R439" s="45"/>
    </row>
    <row r="440" spans="1:18" ht="11.25" customHeight="1">
      <c r="A440" s="39"/>
      <c r="B440" s="39"/>
      <c r="C440" s="39"/>
      <c r="D440" s="39"/>
      <c r="E440" s="39"/>
      <c r="G440" s="41"/>
      <c r="H440" s="41"/>
      <c r="I440" s="33"/>
      <c r="J440" s="40"/>
      <c r="K440" s="41"/>
      <c r="L440" s="33"/>
      <c r="M440" s="42"/>
      <c r="N440" s="33"/>
      <c r="O440" s="47"/>
      <c r="P440" s="46"/>
      <c r="Q440" s="33"/>
      <c r="R440" s="45"/>
    </row>
    <row r="441" spans="1:18" ht="11.25" customHeight="1">
      <c r="A441" s="39"/>
      <c r="B441" s="39"/>
      <c r="C441" s="39"/>
      <c r="D441" s="39"/>
      <c r="E441" s="39"/>
      <c r="G441" s="41"/>
      <c r="H441" s="41"/>
      <c r="I441" s="33"/>
      <c r="J441" s="40"/>
      <c r="K441" s="41"/>
      <c r="L441" s="33"/>
      <c r="M441" s="42"/>
      <c r="N441" s="33"/>
      <c r="O441" s="47"/>
      <c r="P441" s="46"/>
      <c r="Q441" s="33"/>
      <c r="R441" s="45"/>
    </row>
    <row r="442" spans="1:18" ht="11.25" customHeight="1">
      <c r="A442" s="39"/>
      <c r="B442" s="39"/>
      <c r="C442" s="39"/>
      <c r="D442" s="39"/>
      <c r="E442" s="39"/>
      <c r="G442" s="41"/>
      <c r="H442" s="41"/>
      <c r="I442" s="33"/>
      <c r="J442" s="40"/>
      <c r="K442" s="41"/>
      <c r="L442" s="33"/>
      <c r="M442" s="42"/>
      <c r="N442" s="33"/>
      <c r="O442" s="47"/>
      <c r="P442" s="46"/>
      <c r="Q442" s="33"/>
      <c r="R442" s="45"/>
    </row>
    <row r="443" spans="1:18" ht="11.25" customHeight="1">
      <c r="A443" s="39"/>
      <c r="B443" s="39"/>
      <c r="C443" s="39"/>
      <c r="D443" s="39"/>
      <c r="E443" s="39"/>
      <c r="G443" s="41"/>
      <c r="H443" s="41"/>
      <c r="I443" s="33"/>
      <c r="J443" s="40"/>
      <c r="K443" s="41"/>
      <c r="L443" s="33"/>
      <c r="M443" s="42"/>
      <c r="N443" s="33"/>
      <c r="O443" s="47"/>
      <c r="P443" s="46"/>
      <c r="Q443" s="33"/>
      <c r="R443" s="45"/>
    </row>
    <row r="444" spans="1:18" ht="11.25" customHeight="1">
      <c r="A444" s="39"/>
      <c r="B444" s="39"/>
      <c r="C444" s="39"/>
      <c r="D444" s="39"/>
      <c r="E444" s="39"/>
      <c r="G444" s="41"/>
      <c r="H444" s="41"/>
      <c r="I444" s="33"/>
      <c r="J444" s="40"/>
      <c r="K444" s="41"/>
      <c r="L444" s="33"/>
      <c r="M444" s="42"/>
      <c r="N444" s="33"/>
      <c r="O444" s="47"/>
      <c r="P444" s="46"/>
      <c r="Q444" s="33"/>
      <c r="R444" s="45"/>
    </row>
    <row r="445" spans="1:18" ht="11.25" customHeight="1">
      <c r="A445" s="39"/>
      <c r="B445" s="39"/>
      <c r="C445" s="39"/>
      <c r="D445" s="39"/>
      <c r="E445" s="39"/>
      <c r="G445" s="41"/>
      <c r="H445" s="41"/>
      <c r="I445" s="33"/>
      <c r="J445" s="40"/>
      <c r="K445" s="41"/>
      <c r="L445" s="33"/>
      <c r="M445" s="42"/>
      <c r="N445" s="33"/>
      <c r="O445" s="47"/>
      <c r="P445" s="46"/>
      <c r="Q445" s="33"/>
      <c r="R445" s="45"/>
    </row>
    <row r="446" spans="1:18" ht="11.25" customHeight="1">
      <c r="A446" s="39"/>
      <c r="B446" s="39"/>
      <c r="C446" s="39"/>
      <c r="D446" s="39"/>
      <c r="E446" s="39"/>
      <c r="G446" s="41"/>
      <c r="H446" s="41"/>
      <c r="I446" s="33"/>
      <c r="J446" s="40"/>
      <c r="K446" s="41"/>
      <c r="L446" s="33"/>
      <c r="M446" s="42"/>
      <c r="N446" s="33"/>
      <c r="O446" s="47"/>
      <c r="P446" s="46"/>
      <c r="Q446" s="33"/>
      <c r="R446" s="45"/>
    </row>
    <row r="447" spans="1:18" ht="11.25" customHeight="1">
      <c r="A447" s="39"/>
      <c r="B447" s="39"/>
      <c r="C447" s="39"/>
      <c r="D447" s="39"/>
      <c r="E447" s="39"/>
      <c r="G447" s="41"/>
      <c r="H447" s="41"/>
      <c r="I447" s="33"/>
      <c r="J447" s="40"/>
      <c r="K447" s="41"/>
      <c r="L447" s="33"/>
      <c r="M447" s="42"/>
      <c r="N447" s="33"/>
      <c r="O447" s="47"/>
      <c r="P447" s="46"/>
      <c r="Q447" s="33"/>
      <c r="R447" s="45"/>
    </row>
    <row r="448" spans="1:18" ht="11.25" customHeight="1">
      <c r="A448" s="39"/>
      <c r="B448" s="39"/>
      <c r="C448" s="39"/>
      <c r="D448" s="39"/>
      <c r="E448" s="39"/>
      <c r="G448" s="41"/>
      <c r="H448" s="41"/>
      <c r="I448" s="33"/>
      <c r="J448" s="40"/>
      <c r="K448" s="41"/>
      <c r="L448" s="33"/>
      <c r="M448" s="42"/>
      <c r="N448" s="33"/>
      <c r="O448" s="47"/>
      <c r="P448" s="46"/>
      <c r="Q448" s="33"/>
      <c r="R448" s="45"/>
    </row>
    <row r="449" spans="1:18" ht="11.25" customHeight="1">
      <c r="A449" s="39"/>
      <c r="B449" s="39"/>
      <c r="C449" s="39"/>
      <c r="D449" s="39"/>
      <c r="E449" s="39"/>
      <c r="G449" s="41"/>
      <c r="H449" s="41"/>
      <c r="I449" s="33"/>
      <c r="J449" s="40"/>
      <c r="K449" s="41"/>
      <c r="L449" s="33"/>
      <c r="M449" s="42"/>
      <c r="N449" s="33"/>
      <c r="O449" s="48"/>
      <c r="P449" s="43"/>
      <c r="Q449" s="49"/>
      <c r="R449" s="50"/>
    </row>
    <row r="450" spans="1:18" ht="11.25" customHeight="1">
      <c r="A450" s="39"/>
      <c r="B450" s="39"/>
      <c r="C450" s="39"/>
      <c r="D450" s="39"/>
      <c r="E450" s="39"/>
      <c r="G450" s="41"/>
      <c r="H450" s="41"/>
      <c r="I450" s="33"/>
      <c r="J450" s="40"/>
      <c r="K450" s="41"/>
      <c r="L450" s="33"/>
      <c r="M450" s="42"/>
      <c r="N450" s="33"/>
      <c r="O450" s="48"/>
      <c r="P450" s="43"/>
      <c r="Q450" s="49"/>
      <c r="R450" s="50"/>
    </row>
    <row r="451" spans="1:18" ht="11.25" customHeight="1">
      <c r="A451" s="39"/>
      <c r="B451" s="39"/>
      <c r="C451" s="39"/>
      <c r="D451" s="39"/>
      <c r="E451" s="39"/>
      <c r="G451" s="41"/>
      <c r="H451" s="41"/>
      <c r="I451" s="33"/>
      <c r="J451" s="40"/>
      <c r="K451" s="41"/>
      <c r="L451" s="33"/>
      <c r="M451" s="42"/>
      <c r="N451" s="33"/>
      <c r="O451" s="48"/>
      <c r="P451" s="43"/>
      <c r="Q451" s="49"/>
      <c r="R451" s="50"/>
    </row>
    <row r="452" spans="1:18" ht="11.25" customHeight="1">
      <c r="A452" s="39"/>
      <c r="B452" s="39"/>
      <c r="C452" s="39"/>
      <c r="D452" s="39"/>
      <c r="E452" s="39"/>
      <c r="G452" s="41"/>
      <c r="H452" s="41"/>
      <c r="I452" s="33"/>
      <c r="J452" s="40"/>
      <c r="K452" s="41"/>
      <c r="L452" s="33"/>
      <c r="M452" s="42"/>
      <c r="N452" s="33"/>
      <c r="O452" s="48"/>
      <c r="P452" s="43"/>
      <c r="Q452" s="49"/>
      <c r="R452" s="50"/>
    </row>
    <row r="453" spans="1:18" ht="11.25" customHeight="1">
      <c r="A453" s="39"/>
      <c r="B453" s="39"/>
      <c r="C453" s="39"/>
      <c r="D453" s="39"/>
      <c r="E453" s="39"/>
      <c r="G453" s="41"/>
      <c r="H453" s="41"/>
      <c r="I453" s="33"/>
      <c r="J453" s="40"/>
      <c r="K453" s="41"/>
      <c r="L453" s="33"/>
      <c r="M453" s="42"/>
      <c r="N453" s="33"/>
      <c r="O453" s="48"/>
      <c r="P453" s="43"/>
      <c r="Q453" s="49"/>
      <c r="R453" s="50"/>
    </row>
    <row r="454" spans="1:18" ht="11.25" customHeight="1">
      <c r="A454" s="39"/>
      <c r="B454" s="39"/>
      <c r="C454" s="39"/>
      <c r="D454" s="39"/>
      <c r="E454" s="39"/>
      <c r="G454" s="41"/>
      <c r="H454" s="41"/>
      <c r="I454" s="33"/>
      <c r="J454" s="40"/>
      <c r="K454" s="41"/>
      <c r="L454" s="33"/>
      <c r="M454" s="42"/>
      <c r="N454" s="33"/>
      <c r="O454" s="48"/>
      <c r="P454" s="43"/>
      <c r="Q454" s="49"/>
      <c r="R454" s="50"/>
    </row>
    <row r="455" spans="1:18" ht="11.25" customHeight="1">
      <c r="A455" s="39"/>
      <c r="B455" s="39"/>
      <c r="C455" s="39"/>
      <c r="D455" s="39"/>
      <c r="E455" s="39"/>
      <c r="G455" s="41"/>
      <c r="H455" s="41"/>
      <c r="I455" s="33"/>
      <c r="J455" s="40"/>
      <c r="K455" s="41"/>
      <c r="L455" s="33"/>
      <c r="M455" s="42"/>
      <c r="N455" s="33"/>
      <c r="O455" s="48"/>
      <c r="P455" s="43"/>
      <c r="Q455" s="49"/>
      <c r="R455" s="50"/>
    </row>
    <row r="456" spans="1:18" ht="11.25" customHeight="1">
      <c r="A456" s="39"/>
      <c r="B456" s="39"/>
      <c r="C456" s="39"/>
      <c r="D456" s="39"/>
      <c r="E456" s="39"/>
      <c r="G456" s="41"/>
      <c r="H456" s="41"/>
      <c r="I456" s="33"/>
      <c r="J456" s="40"/>
      <c r="K456" s="41"/>
      <c r="L456" s="33"/>
      <c r="M456" s="42"/>
      <c r="N456" s="33"/>
      <c r="O456" s="48"/>
      <c r="P456" s="43"/>
      <c r="Q456" s="49"/>
      <c r="R456" s="50"/>
    </row>
    <row r="457" spans="1:18" ht="11.25" customHeight="1">
      <c r="A457" s="39"/>
      <c r="B457" s="39"/>
      <c r="C457" s="39"/>
      <c r="D457" s="39"/>
      <c r="E457" s="39"/>
      <c r="G457" s="41"/>
      <c r="H457" s="41"/>
      <c r="I457" s="33"/>
      <c r="J457" s="40"/>
      <c r="K457" s="41"/>
      <c r="L457" s="33"/>
      <c r="M457" s="42"/>
      <c r="N457" s="33"/>
      <c r="O457" s="48"/>
      <c r="P457" s="43"/>
      <c r="Q457" s="49"/>
      <c r="R457" s="50"/>
    </row>
    <row r="458" spans="1:18" ht="11.25" customHeight="1">
      <c r="A458" s="39"/>
      <c r="B458" s="39"/>
      <c r="C458" s="39"/>
      <c r="D458" s="39"/>
      <c r="E458" s="39"/>
      <c r="G458" s="41"/>
      <c r="H458" s="41"/>
      <c r="I458" s="33"/>
      <c r="J458" s="41"/>
      <c r="K458" s="43"/>
      <c r="L458" s="33"/>
      <c r="M458" s="42"/>
      <c r="N458" s="33"/>
      <c r="O458" s="48"/>
      <c r="P458" s="43"/>
      <c r="Q458" s="49"/>
      <c r="R458" s="50"/>
    </row>
    <row r="459" spans="1:18" ht="11.25" customHeight="1">
      <c r="A459" s="39"/>
      <c r="B459" s="39"/>
      <c r="C459" s="39"/>
      <c r="D459" s="39"/>
      <c r="E459" s="39"/>
      <c r="G459" s="41"/>
      <c r="H459" s="41"/>
      <c r="I459" s="33"/>
      <c r="J459" s="40"/>
      <c r="K459" s="41"/>
      <c r="L459" s="33"/>
      <c r="M459" s="42"/>
      <c r="N459" s="33"/>
      <c r="O459" s="48"/>
      <c r="P459" s="43"/>
      <c r="Q459" s="49"/>
      <c r="R459" s="50"/>
    </row>
    <row r="460" spans="1:18" ht="11.25" customHeight="1">
      <c r="A460" s="39"/>
      <c r="B460" s="39"/>
      <c r="C460" s="39"/>
      <c r="D460" s="39"/>
      <c r="E460" s="39"/>
      <c r="G460" s="41"/>
      <c r="H460" s="41"/>
      <c r="I460" s="33"/>
      <c r="J460" s="40"/>
      <c r="K460" s="41"/>
      <c r="L460" s="33"/>
      <c r="M460" s="42"/>
      <c r="N460" s="33"/>
      <c r="O460" s="48"/>
      <c r="P460" s="43"/>
      <c r="Q460" s="49"/>
      <c r="R460" s="50"/>
    </row>
    <row r="461" spans="1:18" ht="11.25" customHeight="1">
      <c r="A461" s="39"/>
      <c r="B461" s="39"/>
      <c r="C461" s="39"/>
      <c r="D461" s="39"/>
      <c r="E461" s="39"/>
      <c r="G461" s="41"/>
      <c r="H461" s="41"/>
      <c r="I461" s="33"/>
      <c r="J461" s="40"/>
      <c r="K461" s="41"/>
      <c r="L461" s="33"/>
      <c r="M461" s="42"/>
      <c r="N461" s="33"/>
      <c r="O461" s="48"/>
      <c r="P461" s="43"/>
      <c r="Q461" s="49"/>
      <c r="R461" s="50"/>
    </row>
    <row r="462" spans="1:18" ht="11.25" customHeight="1">
      <c r="A462" s="39"/>
      <c r="B462" s="39"/>
      <c r="C462" s="39"/>
      <c r="D462" s="39"/>
      <c r="E462" s="39"/>
      <c r="G462" s="41"/>
      <c r="H462" s="41"/>
      <c r="I462" s="33"/>
      <c r="J462" s="40"/>
      <c r="K462" s="41"/>
      <c r="L462" s="33"/>
      <c r="M462" s="42"/>
      <c r="N462" s="33"/>
      <c r="O462" s="48"/>
      <c r="P462" s="43"/>
      <c r="Q462" s="49"/>
      <c r="R462" s="50"/>
    </row>
    <row r="463" spans="1:18" ht="11.25" customHeight="1">
      <c r="A463" s="39"/>
      <c r="B463" s="39"/>
      <c r="C463" s="39"/>
      <c r="D463" s="39"/>
      <c r="E463" s="39"/>
      <c r="G463" s="41"/>
      <c r="H463" s="41"/>
      <c r="I463" s="33"/>
      <c r="J463" s="40"/>
      <c r="K463" s="41"/>
      <c r="L463" s="33"/>
      <c r="M463" s="42"/>
      <c r="N463" s="33"/>
      <c r="O463" s="48"/>
      <c r="P463" s="43"/>
      <c r="Q463" s="49"/>
      <c r="R463" s="50"/>
    </row>
    <row r="464" spans="1:18" ht="11.25" customHeight="1">
      <c r="A464" s="39"/>
      <c r="B464" s="39"/>
      <c r="C464" s="39"/>
      <c r="D464" s="39"/>
      <c r="E464" s="39"/>
      <c r="G464" s="41"/>
      <c r="H464" s="41"/>
      <c r="I464" s="33"/>
      <c r="J464" s="40"/>
      <c r="K464" s="41"/>
      <c r="L464" s="33"/>
      <c r="M464" s="42"/>
      <c r="N464" s="33"/>
      <c r="O464" s="48"/>
      <c r="P464" s="43"/>
      <c r="Q464" s="49"/>
      <c r="R464" s="50"/>
    </row>
    <row r="465" spans="1:18" ht="11.25" customHeight="1">
      <c r="A465" s="39"/>
      <c r="B465" s="39"/>
      <c r="C465" s="39"/>
      <c r="D465" s="39"/>
      <c r="E465" s="39"/>
      <c r="G465" s="41"/>
      <c r="H465" s="41"/>
      <c r="I465" s="33"/>
      <c r="J465" s="40"/>
      <c r="K465" s="41"/>
      <c r="L465" s="33"/>
      <c r="M465" s="42"/>
      <c r="N465" s="33"/>
      <c r="O465" s="48"/>
      <c r="P465" s="43"/>
      <c r="Q465" s="49"/>
      <c r="R465" s="50"/>
    </row>
    <row r="466" spans="1:18" ht="11.25" customHeight="1">
      <c r="A466" s="39"/>
      <c r="B466" s="39"/>
      <c r="C466" s="39"/>
      <c r="D466" s="39"/>
      <c r="E466" s="39"/>
      <c r="G466" s="41"/>
      <c r="H466" s="41"/>
      <c r="I466" s="33"/>
      <c r="J466" s="40"/>
      <c r="K466" s="41"/>
      <c r="L466" s="33"/>
      <c r="M466" s="42"/>
      <c r="N466" s="33"/>
      <c r="O466" s="47"/>
      <c r="P466" s="46"/>
      <c r="Q466" s="33"/>
      <c r="R466" s="45"/>
    </row>
    <row r="467" spans="1:18" ht="11.25" customHeight="1">
      <c r="A467" s="39"/>
      <c r="B467" s="39"/>
      <c r="C467" s="39"/>
      <c r="D467" s="39"/>
      <c r="E467" s="39"/>
      <c r="G467" s="41"/>
      <c r="H467" s="41"/>
      <c r="I467" s="33"/>
      <c r="J467" s="40"/>
      <c r="K467" s="41"/>
      <c r="L467" s="33"/>
      <c r="M467" s="42"/>
      <c r="N467" s="33"/>
      <c r="O467" s="47"/>
      <c r="P467" s="46"/>
      <c r="Q467" s="33"/>
      <c r="R467" s="45"/>
    </row>
    <row r="468" spans="1:18" ht="11.25" customHeight="1">
      <c r="A468" s="39"/>
      <c r="B468" s="39"/>
      <c r="C468" s="39"/>
      <c r="D468" s="21"/>
      <c r="E468" s="39"/>
      <c r="G468" s="41"/>
      <c r="H468" s="41"/>
      <c r="I468" s="33"/>
      <c r="J468" s="40"/>
      <c r="K468" s="41"/>
      <c r="L468" s="33"/>
      <c r="M468" s="42"/>
      <c r="N468" s="33"/>
      <c r="O468" s="47"/>
      <c r="P468" s="46"/>
      <c r="Q468" s="33"/>
      <c r="R468" s="45"/>
    </row>
    <row r="469" spans="1:18" ht="11.25" customHeight="1">
      <c r="A469" s="39"/>
      <c r="B469" s="39"/>
      <c r="C469" s="21"/>
      <c r="D469" s="39"/>
      <c r="E469" s="39"/>
      <c r="G469" s="41"/>
      <c r="H469" s="41"/>
      <c r="I469" s="33"/>
      <c r="J469" s="40"/>
      <c r="K469" s="41"/>
      <c r="L469" s="33"/>
      <c r="M469" s="42"/>
      <c r="N469" s="33"/>
      <c r="O469" s="47"/>
      <c r="P469" s="46"/>
      <c r="Q469" s="33"/>
      <c r="R469" s="45"/>
    </row>
    <row r="470" spans="1:18" ht="11.25" customHeight="1">
      <c r="A470" s="39"/>
      <c r="B470" s="39"/>
      <c r="C470" s="39"/>
      <c r="D470" s="39"/>
      <c r="E470" s="39"/>
      <c r="G470" s="41"/>
      <c r="H470" s="41"/>
      <c r="I470" s="33"/>
      <c r="J470" s="40"/>
      <c r="K470" s="41"/>
      <c r="L470" s="33"/>
      <c r="M470" s="42"/>
      <c r="N470" s="33"/>
      <c r="O470" s="47"/>
      <c r="P470" s="46"/>
      <c r="Q470" s="33"/>
      <c r="R470" s="45"/>
    </row>
    <row r="471" spans="1:18" ht="11.25" customHeight="1">
      <c r="A471" s="39"/>
      <c r="B471" s="39"/>
      <c r="C471" s="39"/>
      <c r="D471" s="39"/>
      <c r="E471" s="39"/>
      <c r="G471" s="41"/>
      <c r="H471" s="41"/>
      <c r="I471" s="33"/>
      <c r="J471" s="40"/>
      <c r="K471" s="41"/>
      <c r="L471" s="33"/>
      <c r="M471" s="42"/>
      <c r="N471" s="33"/>
      <c r="O471" s="47"/>
      <c r="P471" s="46"/>
      <c r="Q471" s="33"/>
      <c r="R471" s="45"/>
    </row>
    <row r="472" spans="1:18" ht="11.25" customHeight="1">
      <c r="A472" s="39"/>
      <c r="B472" s="39"/>
      <c r="C472" s="39"/>
      <c r="D472" s="39"/>
      <c r="E472" s="39"/>
      <c r="G472" s="41"/>
      <c r="H472" s="41"/>
      <c r="I472" s="33"/>
      <c r="J472" s="40"/>
      <c r="K472" s="41"/>
      <c r="L472" s="33"/>
      <c r="M472" s="42"/>
      <c r="N472" s="33"/>
      <c r="O472" s="47"/>
      <c r="P472" s="46"/>
      <c r="Q472" s="33"/>
      <c r="R472" s="45"/>
    </row>
    <row r="473" spans="1:18" ht="11.25" customHeight="1">
      <c r="A473" s="39"/>
      <c r="B473" s="39"/>
      <c r="C473" s="39"/>
      <c r="D473" s="39"/>
      <c r="E473" s="39"/>
      <c r="G473" s="41"/>
      <c r="H473" s="41"/>
      <c r="I473" s="33"/>
      <c r="J473" s="40"/>
      <c r="K473" s="41"/>
      <c r="L473" s="33"/>
      <c r="M473" s="42"/>
      <c r="N473" s="33"/>
      <c r="O473" s="47"/>
      <c r="P473" s="46"/>
      <c r="Q473" s="33"/>
      <c r="R473" s="45"/>
    </row>
    <row r="474" spans="1:18" ht="11.25" customHeight="1">
      <c r="A474" s="39"/>
      <c r="B474" s="39"/>
      <c r="C474" s="39"/>
      <c r="D474" s="39"/>
      <c r="E474" s="39"/>
      <c r="G474" s="41"/>
      <c r="H474" s="41"/>
      <c r="I474" s="33"/>
      <c r="J474" s="40"/>
      <c r="K474" s="41"/>
      <c r="L474" s="33"/>
      <c r="M474" s="42"/>
      <c r="N474" s="33"/>
      <c r="O474" s="47"/>
      <c r="P474" s="46"/>
      <c r="Q474" s="33"/>
      <c r="R474" s="45"/>
    </row>
    <row r="475" spans="1:18" ht="11.25" customHeight="1">
      <c r="A475" s="39"/>
      <c r="B475" s="39"/>
      <c r="C475" s="39"/>
      <c r="D475" s="39"/>
      <c r="E475" s="39"/>
      <c r="G475" s="41"/>
      <c r="H475" s="41"/>
      <c r="I475" s="33"/>
      <c r="J475" s="40"/>
      <c r="K475" s="41"/>
      <c r="L475" s="33"/>
      <c r="M475" s="42"/>
      <c r="N475" s="33"/>
      <c r="O475" s="47"/>
      <c r="P475" s="46"/>
      <c r="Q475" s="33"/>
      <c r="R475" s="45"/>
    </row>
    <row r="476" spans="1:18" ht="11.25" customHeight="1">
      <c r="A476" s="39"/>
      <c r="B476" s="39"/>
      <c r="C476" s="39"/>
      <c r="D476" s="39"/>
      <c r="E476" s="39"/>
      <c r="G476" s="41"/>
      <c r="H476" s="41"/>
      <c r="I476" s="33"/>
      <c r="J476" s="40"/>
      <c r="K476" s="41"/>
      <c r="L476" s="33"/>
      <c r="M476" s="42"/>
      <c r="N476" s="33"/>
      <c r="O476" s="47"/>
      <c r="P476" s="46"/>
      <c r="Q476" s="33"/>
      <c r="R476" s="45"/>
    </row>
    <row r="477" spans="1:18" ht="11.25" customHeight="1">
      <c r="A477" s="39"/>
      <c r="B477" s="39"/>
      <c r="C477" s="39"/>
      <c r="D477" s="39"/>
      <c r="E477" s="39"/>
      <c r="G477" s="41"/>
      <c r="H477" s="41"/>
      <c r="I477" s="33"/>
      <c r="J477" s="40"/>
      <c r="K477" s="41"/>
      <c r="L477" s="33"/>
      <c r="M477" s="42"/>
      <c r="N477" s="33"/>
      <c r="O477" s="47"/>
      <c r="P477" s="46"/>
      <c r="Q477" s="33"/>
      <c r="R477" s="45"/>
    </row>
    <row r="478" spans="1:18" ht="11.25" customHeight="1">
      <c r="A478" s="39"/>
      <c r="B478" s="39"/>
      <c r="C478" s="39"/>
      <c r="D478" s="39"/>
      <c r="E478" s="39"/>
      <c r="G478" s="41"/>
      <c r="H478" s="41"/>
      <c r="I478" s="33"/>
      <c r="J478" s="40"/>
      <c r="K478" s="41"/>
      <c r="L478" s="33"/>
      <c r="M478" s="42"/>
      <c r="N478" s="33"/>
      <c r="O478" s="47"/>
      <c r="P478" s="46"/>
      <c r="Q478" s="33"/>
      <c r="R478" s="45"/>
    </row>
    <row r="479" spans="1:18" ht="11.25" customHeight="1">
      <c r="A479" s="39"/>
      <c r="B479" s="39"/>
      <c r="C479" s="39"/>
      <c r="D479" s="39"/>
      <c r="E479" s="39"/>
      <c r="G479" s="41"/>
      <c r="H479" s="41"/>
      <c r="I479" s="33"/>
      <c r="J479" s="40"/>
      <c r="K479" s="41"/>
      <c r="L479" s="33"/>
      <c r="M479" s="42"/>
      <c r="N479" s="33"/>
      <c r="O479" s="47"/>
      <c r="P479" s="46"/>
      <c r="Q479" s="33"/>
      <c r="R479" s="45"/>
    </row>
    <row r="480" spans="1:18" ht="11.25" customHeight="1">
      <c r="A480" s="39"/>
      <c r="B480" s="39"/>
      <c r="C480" s="39"/>
      <c r="D480" s="39"/>
      <c r="E480" s="39"/>
      <c r="G480" s="41"/>
      <c r="H480" s="41"/>
      <c r="I480" s="33"/>
      <c r="J480" s="40"/>
      <c r="K480" s="41"/>
      <c r="L480" s="33"/>
      <c r="M480" s="42"/>
      <c r="N480" s="33"/>
      <c r="O480" s="47"/>
      <c r="P480" s="46"/>
      <c r="Q480" s="33"/>
      <c r="R480" s="45"/>
    </row>
    <row r="481" spans="1:18" ht="11.25" customHeight="1">
      <c r="A481" s="39"/>
      <c r="B481" s="39"/>
      <c r="C481" s="39"/>
      <c r="D481" s="39"/>
      <c r="E481" s="39"/>
      <c r="G481" s="41"/>
      <c r="H481" s="41"/>
      <c r="I481" s="33"/>
      <c r="J481" s="40"/>
      <c r="K481" s="41"/>
      <c r="L481" s="33"/>
      <c r="M481" s="42"/>
      <c r="N481" s="33"/>
      <c r="O481" s="47"/>
      <c r="P481" s="46"/>
      <c r="Q481" s="33"/>
      <c r="R481" s="45"/>
    </row>
    <row r="482" spans="1:18" ht="11.25" customHeight="1">
      <c r="A482" s="39"/>
      <c r="B482" s="39"/>
      <c r="C482" s="39"/>
      <c r="D482" s="39"/>
      <c r="E482" s="39"/>
      <c r="G482" s="41"/>
      <c r="H482" s="41"/>
      <c r="I482" s="33"/>
      <c r="J482" s="40"/>
      <c r="K482" s="41"/>
      <c r="L482" s="33"/>
      <c r="M482" s="42"/>
      <c r="N482" s="33"/>
      <c r="O482" s="47"/>
      <c r="P482" s="46"/>
      <c r="Q482" s="33"/>
      <c r="R482" s="45"/>
    </row>
    <row r="483" spans="1:18" ht="11.25" customHeight="1">
      <c r="A483" s="39"/>
      <c r="B483" s="39"/>
      <c r="C483" s="39"/>
      <c r="D483" s="39"/>
      <c r="E483" s="39"/>
      <c r="G483" s="41"/>
      <c r="H483" s="41"/>
      <c r="I483" s="33"/>
      <c r="J483" s="40"/>
      <c r="K483" s="41"/>
      <c r="L483" s="33"/>
      <c r="M483" s="42"/>
      <c r="N483" s="33"/>
      <c r="O483" s="48"/>
      <c r="P483" s="43"/>
      <c r="Q483" s="49"/>
      <c r="R483" s="50"/>
    </row>
    <row r="484" spans="1:18" ht="11.25" customHeight="1">
      <c r="A484" s="39"/>
      <c r="B484" s="39"/>
      <c r="C484" s="39"/>
      <c r="D484" s="39"/>
      <c r="E484" s="39"/>
      <c r="G484" s="41"/>
      <c r="H484" s="41"/>
      <c r="I484" s="33"/>
      <c r="J484" s="40"/>
      <c r="K484" s="41"/>
      <c r="L484" s="33"/>
      <c r="M484" s="42"/>
      <c r="N484" s="33"/>
      <c r="O484" s="48"/>
      <c r="P484" s="43"/>
      <c r="Q484" s="49"/>
      <c r="R484" s="50"/>
    </row>
    <row r="485" spans="1:18" ht="11.25" customHeight="1">
      <c r="A485" s="39"/>
      <c r="B485" s="39"/>
      <c r="C485" s="39"/>
      <c r="D485" s="39"/>
      <c r="E485" s="39"/>
      <c r="G485" s="41"/>
      <c r="H485" s="41"/>
      <c r="I485" s="33"/>
      <c r="J485" s="40"/>
      <c r="K485" s="41"/>
      <c r="L485" s="33"/>
      <c r="M485" s="42"/>
      <c r="N485" s="33"/>
      <c r="O485" s="48"/>
      <c r="P485" s="43"/>
      <c r="Q485" s="49"/>
      <c r="R485" s="50"/>
    </row>
    <row r="486" spans="1:18" ht="11.25" customHeight="1">
      <c r="A486" s="39"/>
      <c r="B486" s="39"/>
      <c r="C486" s="39"/>
      <c r="D486" s="39"/>
      <c r="E486" s="39"/>
      <c r="G486" s="41"/>
      <c r="H486" s="41"/>
      <c r="I486" s="33"/>
      <c r="J486" s="40"/>
      <c r="K486" s="41"/>
      <c r="L486" s="33"/>
      <c r="M486" s="42"/>
      <c r="N486" s="33"/>
      <c r="O486" s="48"/>
      <c r="P486" s="43"/>
      <c r="Q486" s="49"/>
      <c r="R486" s="50"/>
    </row>
    <row r="487" spans="1:18" ht="11.25" customHeight="1">
      <c r="A487" s="39"/>
      <c r="B487" s="39"/>
      <c r="C487" s="39"/>
      <c r="D487" s="39"/>
      <c r="E487" s="39"/>
      <c r="G487" s="41"/>
      <c r="H487" s="41"/>
      <c r="I487" s="33"/>
      <c r="J487" s="40"/>
      <c r="K487" s="41"/>
      <c r="L487" s="33"/>
      <c r="M487" s="42"/>
      <c r="N487" s="33"/>
      <c r="O487" s="48"/>
      <c r="P487" s="43"/>
      <c r="Q487" s="49"/>
      <c r="R487" s="50"/>
    </row>
    <row r="488" spans="1:18" ht="11.25" customHeight="1">
      <c r="A488" s="39"/>
      <c r="B488" s="39"/>
      <c r="C488" s="39"/>
      <c r="D488" s="39"/>
      <c r="E488" s="39"/>
      <c r="G488" s="41"/>
      <c r="H488" s="41"/>
      <c r="I488" s="33"/>
      <c r="J488" s="40"/>
      <c r="K488" s="41"/>
      <c r="L488" s="33"/>
      <c r="M488" s="42"/>
      <c r="N488" s="33"/>
      <c r="O488" s="48"/>
      <c r="P488" s="43"/>
      <c r="Q488" s="49"/>
      <c r="R488" s="50"/>
    </row>
    <row r="489" spans="1:18" ht="11.25" customHeight="1">
      <c r="A489" s="39"/>
      <c r="B489" s="39"/>
      <c r="C489" s="39"/>
      <c r="D489" s="39"/>
      <c r="E489" s="39"/>
      <c r="G489" s="41"/>
      <c r="H489" s="41"/>
      <c r="I489" s="33"/>
      <c r="J489" s="40"/>
      <c r="K489" s="41"/>
      <c r="L489" s="33"/>
      <c r="M489" s="42"/>
      <c r="N489" s="33"/>
      <c r="O489" s="48"/>
      <c r="P489" s="43"/>
      <c r="Q489" s="49"/>
      <c r="R489" s="50"/>
    </row>
    <row r="490" spans="1:18" ht="11.25" customHeight="1">
      <c r="A490" s="39"/>
      <c r="B490" s="39"/>
      <c r="C490" s="39"/>
      <c r="D490" s="39"/>
      <c r="E490" s="39"/>
      <c r="G490" s="41"/>
      <c r="H490" s="41"/>
      <c r="I490" s="33"/>
      <c r="J490" s="40"/>
      <c r="K490" s="41"/>
      <c r="L490" s="33"/>
      <c r="M490" s="42"/>
      <c r="N490" s="33"/>
      <c r="O490" s="48"/>
      <c r="P490" s="43"/>
      <c r="Q490" s="49"/>
      <c r="R490" s="50"/>
    </row>
    <row r="491" spans="1:18" ht="11.25" customHeight="1">
      <c r="A491" s="39"/>
      <c r="B491" s="39"/>
      <c r="C491" s="39"/>
      <c r="D491" s="39"/>
      <c r="E491" s="39"/>
      <c r="G491" s="41"/>
      <c r="H491" s="41"/>
      <c r="I491" s="33"/>
      <c r="J491" s="40"/>
      <c r="K491" s="41"/>
      <c r="L491" s="33"/>
      <c r="M491" s="42"/>
      <c r="N491" s="33"/>
      <c r="O491" s="48"/>
      <c r="P491" s="43"/>
      <c r="Q491" s="49"/>
      <c r="R491" s="50"/>
    </row>
    <row r="492" spans="1:18" ht="11.25" customHeight="1">
      <c r="A492" s="39"/>
      <c r="B492" s="39"/>
      <c r="C492" s="39"/>
      <c r="D492" s="39"/>
      <c r="E492" s="39"/>
      <c r="G492" s="41"/>
      <c r="H492" s="41"/>
      <c r="I492" s="33"/>
      <c r="J492" s="40"/>
      <c r="K492" s="41"/>
      <c r="L492" s="33"/>
      <c r="M492" s="42"/>
      <c r="N492" s="33"/>
      <c r="O492" s="47"/>
      <c r="P492" s="46"/>
      <c r="Q492" s="33"/>
      <c r="R492" s="45"/>
    </row>
    <row r="493" spans="1:18" ht="11.25" customHeight="1">
      <c r="A493" s="39"/>
      <c r="B493" s="39"/>
      <c r="C493" s="39"/>
      <c r="D493" s="39"/>
      <c r="E493" s="39"/>
      <c r="G493" s="41"/>
      <c r="H493" s="41"/>
      <c r="I493" s="33"/>
      <c r="J493" s="40"/>
      <c r="K493" s="41"/>
      <c r="L493" s="33"/>
      <c r="M493" s="42"/>
      <c r="N493" s="33"/>
      <c r="O493" s="47"/>
      <c r="P493" s="46"/>
      <c r="Q493" s="33"/>
      <c r="R493" s="45"/>
    </row>
    <row r="494" spans="1:18" ht="11.25" customHeight="1">
      <c r="A494" s="39"/>
      <c r="B494" s="39"/>
      <c r="C494" s="39"/>
      <c r="D494" s="39"/>
      <c r="E494" s="39"/>
      <c r="G494" s="41"/>
      <c r="H494" s="41"/>
      <c r="I494" s="33"/>
      <c r="J494" s="40"/>
      <c r="K494" s="41"/>
      <c r="L494" s="33"/>
      <c r="M494" s="42"/>
      <c r="N494" s="33"/>
      <c r="O494" s="47"/>
      <c r="P494" s="46"/>
      <c r="Q494" s="33"/>
      <c r="R494" s="45"/>
    </row>
    <row r="495" spans="1:18" ht="11.25" customHeight="1">
      <c r="A495" s="39"/>
      <c r="B495" s="39"/>
      <c r="C495" s="39"/>
      <c r="D495" s="39"/>
      <c r="E495" s="39"/>
      <c r="G495" s="41"/>
      <c r="H495" s="41"/>
      <c r="I495" s="33"/>
      <c r="J495" s="40"/>
      <c r="K495" s="41"/>
      <c r="L495" s="33"/>
      <c r="M495" s="42"/>
      <c r="N495" s="33"/>
      <c r="O495" s="47"/>
      <c r="P495" s="46"/>
      <c r="Q495" s="33"/>
      <c r="R495" s="45"/>
    </row>
    <row r="496" spans="1:18" ht="11.25" customHeight="1">
      <c r="A496" s="39"/>
      <c r="B496" s="39"/>
      <c r="C496" s="39"/>
      <c r="D496" s="39"/>
      <c r="E496" s="39"/>
      <c r="G496" s="41"/>
      <c r="H496" s="41"/>
      <c r="I496" s="33"/>
      <c r="J496" s="40"/>
      <c r="K496" s="41"/>
      <c r="L496" s="33"/>
      <c r="M496" s="42"/>
      <c r="N496" s="33"/>
      <c r="O496" s="47"/>
      <c r="P496" s="46"/>
      <c r="Q496" s="33"/>
      <c r="R496" s="45"/>
    </row>
    <row r="497" spans="1:18" ht="11.25" customHeight="1">
      <c r="A497" s="39"/>
      <c r="B497" s="39"/>
      <c r="C497" s="39"/>
      <c r="D497" s="39"/>
      <c r="E497" s="39"/>
      <c r="G497" s="41"/>
      <c r="H497" s="41"/>
      <c r="I497" s="33"/>
      <c r="J497" s="40"/>
      <c r="K497" s="41"/>
      <c r="L497" s="33"/>
      <c r="M497" s="42"/>
      <c r="N497" s="33"/>
      <c r="O497" s="47"/>
      <c r="P497" s="46"/>
      <c r="Q497" s="33"/>
      <c r="R497" s="45"/>
    </row>
    <row r="498" spans="1:18" ht="11.25" customHeight="1">
      <c r="A498" s="39"/>
      <c r="B498" s="39"/>
      <c r="C498" s="39"/>
      <c r="D498" s="39"/>
      <c r="E498" s="39"/>
      <c r="G498" s="41"/>
      <c r="H498" s="41"/>
      <c r="I498" s="33"/>
      <c r="J498" s="40"/>
      <c r="K498" s="41"/>
      <c r="L498" s="33"/>
      <c r="M498" s="42"/>
      <c r="N498" s="33"/>
      <c r="O498" s="47"/>
      <c r="P498" s="46"/>
      <c r="Q498" s="33"/>
      <c r="R498" s="45"/>
    </row>
    <row r="499" spans="1:18" ht="11.25" customHeight="1">
      <c r="A499" s="39"/>
      <c r="B499" s="39"/>
      <c r="C499" s="39"/>
      <c r="D499" s="39"/>
      <c r="E499" s="39"/>
      <c r="G499" s="41"/>
      <c r="H499" s="41"/>
      <c r="I499" s="33"/>
      <c r="J499" s="40"/>
      <c r="K499" s="41"/>
      <c r="L499" s="33"/>
      <c r="M499" s="42"/>
      <c r="N499" s="33"/>
      <c r="O499" s="47"/>
      <c r="P499" s="46"/>
      <c r="Q499" s="33"/>
      <c r="R499" s="45"/>
    </row>
    <row r="500" spans="1:18" ht="11.25" customHeight="1">
      <c r="A500" s="39"/>
      <c r="B500" s="39"/>
      <c r="C500" s="39"/>
      <c r="D500" s="39"/>
      <c r="E500" s="39"/>
      <c r="G500" s="41"/>
      <c r="H500" s="41"/>
      <c r="I500" s="33"/>
      <c r="J500" s="40"/>
      <c r="K500" s="41"/>
      <c r="L500" s="33"/>
      <c r="M500" s="42"/>
      <c r="N500" s="33"/>
      <c r="O500" s="47"/>
      <c r="P500" s="46"/>
      <c r="Q500" s="33"/>
      <c r="R500" s="45"/>
    </row>
    <row r="501" spans="1:18" ht="11.25" customHeight="1">
      <c r="A501" s="39"/>
      <c r="B501" s="39"/>
      <c r="C501" s="39"/>
      <c r="D501" s="39"/>
      <c r="E501" s="39"/>
      <c r="G501" s="41"/>
      <c r="H501" s="41"/>
      <c r="I501" s="33"/>
      <c r="J501" s="40"/>
      <c r="K501" s="41"/>
      <c r="L501" s="33"/>
      <c r="M501" s="42"/>
      <c r="N501" s="33"/>
      <c r="O501" s="47"/>
      <c r="P501" s="46"/>
      <c r="Q501" s="33"/>
      <c r="R501" s="45"/>
    </row>
    <row r="502" spans="1:18" ht="11.25" customHeight="1">
      <c r="A502" s="39"/>
      <c r="B502" s="39"/>
      <c r="C502" s="39"/>
      <c r="D502" s="39"/>
      <c r="E502" s="39"/>
      <c r="G502" s="41"/>
      <c r="H502" s="41"/>
      <c r="I502" s="33"/>
      <c r="J502" s="40"/>
      <c r="K502" s="41"/>
      <c r="L502" s="33"/>
      <c r="M502" s="42"/>
      <c r="N502" s="33"/>
      <c r="O502" s="47"/>
      <c r="P502" s="46"/>
      <c r="Q502" s="33"/>
      <c r="R502" s="45"/>
    </row>
    <row r="503" spans="1:18" ht="11.25" customHeight="1">
      <c r="A503" s="39"/>
      <c r="B503" s="39"/>
      <c r="C503" s="39"/>
      <c r="D503" s="39"/>
      <c r="E503" s="39"/>
      <c r="G503" s="41"/>
      <c r="H503" s="41"/>
      <c r="I503" s="33"/>
      <c r="J503" s="40"/>
      <c r="K503" s="41"/>
      <c r="L503" s="33"/>
      <c r="M503" s="42"/>
      <c r="N503" s="33"/>
      <c r="O503" s="47"/>
      <c r="P503" s="46"/>
      <c r="Q503" s="33"/>
      <c r="R503" s="45"/>
    </row>
    <row r="504" spans="1:18" ht="11.25" customHeight="1">
      <c r="A504" s="39"/>
      <c r="B504" s="39"/>
      <c r="C504" s="39"/>
      <c r="D504" s="39"/>
      <c r="E504" s="39"/>
      <c r="G504" s="41"/>
      <c r="H504" s="41"/>
      <c r="I504" s="33"/>
      <c r="J504" s="40"/>
      <c r="K504" s="41"/>
      <c r="L504" s="33"/>
      <c r="M504" s="42"/>
      <c r="N504" s="33"/>
      <c r="O504" s="47"/>
      <c r="P504" s="46"/>
      <c r="Q504" s="33"/>
      <c r="R504" s="45"/>
    </row>
    <row r="505" spans="1:18" ht="11.25" customHeight="1">
      <c r="A505" s="39"/>
      <c r="B505" s="39"/>
      <c r="C505" s="39"/>
      <c r="D505" s="39"/>
      <c r="E505" s="39"/>
      <c r="G505" s="41"/>
      <c r="H505" s="41"/>
      <c r="I505" s="33"/>
      <c r="J505" s="40"/>
      <c r="K505" s="41"/>
      <c r="L505" s="33"/>
      <c r="M505" s="42"/>
      <c r="N505" s="33"/>
      <c r="O505" s="47"/>
      <c r="P505" s="46"/>
      <c r="Q505" s="33"/>
      <c r="R505" s="45"/>
    </row>
    <row r="506" spans="1:18" ht="11.25" customHeight="1">
      <c r="A506" s="39"/>
      <c r="B506" s="39"/>
      <c r="C506" s="39"/>
      <c r="D506" s="39"/>
      <c r="E506" s="39"/>
      <c r="G506" s="41"/>
      <c r="H506" s="41"/>
      <c r="I506" s="33"/>
      <c r="J506" s="40"/>
      <c r="K506" s="41"/>
      <c r="L506" s="33"/>
      <c r="M506" s="42"/>
      <c r="N506" s="33"/>
      <c r="O506" s="47"/>
      <c r="P506" s="46"/>
      <c r="Q506" s="33"/>
      <c r="R506" s="45"/>
    </row>
    <row r="507" spans="1:18" ht="11.25" customHeight="1">
      <c r="A507" s="39"/>
      <c r="B507" s="39"/>
      <c r="C507" s="39"/>
      <c r="D507" s="39"/>
      <c r="E507" s="39"/>
      <c r="G507" s="41"/>
      <c r="H507" s="41"/>
      <c r="I507" s="33"/>
      <c r="J507" s="40"/>
      <c r="K507" s="41"/>
      <c r="L507" s="33"/>
      <c r="M507" s="42"/>
      <c r="N507" s="33"/>
      <c r="O507" s="47"/>
      <c r="P507" s="46"/>
      <c r="Q507" s="33"/>
      <c r="R507" s="45"/>
    </row>
    <row r="508" spans="1:18" ht="11.25" customHeight="1">
      <c r="A508" s="39"/>
      <c r="B508" s="39"/>
      <c r="C508" s="39"/>
      <c r="D508" s="39"/>
      <c r="E508" s="39"/>
      <c r="G508" s="41"/>
      <c r="H508" s="41"/>
      <c r="I508" s="33"/>
      <c r="J508" s="40"/>
      <c r="K508" s="41"/>
      <c r="L508" s="33"/>
      <c r="M508" s="42"/>
      <c r="N508" s="33"/>
      <c r="O508" s="47"/>
      <c r="P508" s="46"/>
      <c r="Q508" s="33"/>
      <c r="R508" s="45"/>
    </row>
    <row r="509" spans="1:18" ht="11.25" customHeight="1">
      <c r="A509" s="39"/>
      <c r="B509" s="39"/>
      <c r="C509" s="39"/>
      <c r="D509" s="39"/>
      <c r="E509" s="39"/>
      <c r="G509" s="41"/>
      <c r="H509" s="41"/>
      <c r="I509" s="33"/>
      <c r="J509" s="40"/>
      <c r="K509" s="41"/>
      <c r="L509" s="33"/>
      <c r="M509" s="42"/>
      <c r="N509" s="33"/>
      <c r="O509" s="48"/>
      <c r="P509" s="43"/>
      <c r="Q509" s="49"/>
      <c r="R509" s="50"/>
    </row>
    <row r="510" spans="1:18" ht="11.25" customHeight="1">
      <c r="A510" s="39"/>
      <c r="B510" s="39"/>
      <c r="C510" s="39"/>
      <c r="D510" s="39"/>
      <c r="E510" s="39"/>
      <c r="G510" s="41"/>
      <c r="H510" s="41"/>
      <c r="I510" s="33"/>
      <c r="J510" s="40"/>
      <c r="K510" s="41"/>
      <c r="L510" s="33"/>
      <c r="M510" s="42"/>
      <c r="N510" s="33"/>
      <c r="O510" s="48"/>
      <c r="P510" s="43"/>
      <c r="Q510" s="49"/>
      <c r="R510" s="50"/>
    </row>
    <row r="511" spans="1:18" ht="11.25" customHeight="1">
      <c r="A511" s="39"/>
      <c r="B511" s="39"/>
      <c r="C511" s="39"/>
      <c r="D511" s="39"/>
      <c r="E511" s="39"/>
      <c r="G511" s="41"/>
      <c r="H511" s="41"/>
      <c r="I511" s="33"/>
      <c r="J511" s="40"/>
      <c r="K511" s="41"/>
      <c r="L511" s="33"/>
      <c r="M511" s="42"/>
      <c r="N511" s="33"/>
      <c r="O511" s="48"/>
      <c r="P511" s="43"/>
      <c r="Q511" s="49"/>
      <c r="R511" s="50"/>
    </row>
    <row r="512" spans="1:18" ht="11.25" customHeight="1">
      <c r="A512" s="39"/>
      <c r="B512" s="39"/>
      <c r="C512" s="39"/>
      <c r="D512" s="39"/>
      <c r="E512" s="39"/>
      <c r="G512" s="41"/>
      <c r="H512" s="41"/>
      <c r="I512" s="33"/>
      <c r="J512" s="40"/>
      <c r="K512" s="41"/>
      <c r="L512" s="33"/>
      <c r="M512" s="42"/>
      <c r="N512" s="33"/>
      <c r="O512" s="48"/>
      <c r="P512" s="43"/>
      <c r="Q512" s="49"/>
      <c r="R512" s="50"/>
    </row>
    <row r="513" spans="1:18" ht="11.25" customHeight="1">
      <c r="A513" s="39"/>
      <c r="B513" s="39"/>
      <c r="C513" s="39"/>
      <c r="D513" s="39"/>
      <c r="E513" s="39"/>
      <c r="G513" s="41"/>
      <c r="H513" s="41"/>
      <c r="I513" s="33"/>
      <c r="J513" s="40"/>
      <c r="K513" s="41"/>
      <c r="L513" s="33"/>
      <c r="M513" s="33"/>
      <c r="N513" s="33"/>
      <c r="O513" s="48"/>
      <c r="P513" s="43"/>
      <c r="Q513" s="49"/>
      <c r="R513" s="50"/>
    </row>
    <row r="514" spans="1:18" ht="11.25" customHeight="1">
      <c r="A514" s="39"/>
      <c r="B514" s="39"/>
      <c r="C514" s="39"/>
      <c r="D514" s="39"/>
      <c r="E514" s="39"/>
      <c r="G514" s="41"/>
      <c r="H514" s="41"/>
      <c r="I514" s="33"/>
      <c r="J514" s="40"/>
      <c r="K514" s="41"/>
      <c r="L514" s="33"/>
      <c r="M514" s="33"/>
      <c r="N514" s="33"/>
      <c r="O514" s="48"/>
      <c r="P514" s="43"/>
      <c r="Q514" s="49"/>
      <c r="R514" s="50"/>
    </row>
    <row r="515" spans="1:18" ht="11.25" customHeight="1">
      <c r="A515" s="39"/>
      <c r="B515" s="39"/>
      <c r="C515" s="39"/>
      <c r="D515" s="39"/>
      <c r="E515" s="39"/>
      <c r="G515" s="41"/>
      <c r="H515" s="41"/>
      <c r="I515" s="33"/>
      <c r="J515" s="40"/>
      <c r="K515" s="41"/>
      <c r="L515" s="33"/>
      <c r="M515" s="33"/>
      <c r="N515" s="33"/>
      <c r="O515" s="48"/>
      <c r="P515" s="43"/>
      <c r="Q515" s="49"/>
      <c r="R515" s="50"/>
    </row>
    <row r="516" spans="1:18" ht="11.25" customHeight="1">
      <c r="A516" s="39"/>
      <c r="B516" s="39"/>
      <c r="C516" s="39"/>
      <c r="D516" s="39"/>
      <c r="E516" s="39"/>
      <c r="G516" s="41"/>
      <c r="H516" s="41"/>
      <c r="I516" s="33"/>
      <c r="J516" s="40"/>
      <c r="K516" s="41"/>
      <c r="L516" s="33"/>
      <c r="M516" s="33"/>
      <c r="N516" s="33"/>
      <c r="O516" s="48"/>
      <c r="P516" s="43"/>
      <c r="Q516" s="49"/>
      <c r="R516" s="50"/>
    </row>
    <row r="517" spans="1:18" ht="11.25" customHeight="1">
      <c r="A517" s="39"/>
      <c r="B517" s="39"/>
      <c r="C517" s="39"/>
      <c r="D517" s="39"/>
      <c r="E517" s="39"/>
      <c r="G517" s="41"/>
      <c r="H517" s="41"/>
      <c r="I517" s="33"/>
      <c r="J517" s="40"/>
      <c r="K517" s="41"/>
      <c r="L517" s="33"/>
      <c r="M517" s="33"/>
      <c r="N517" s="33"/>
      <c r="O517" s="48"/>
      <c r="P517" s="43"/>
      <c r="Q517" s="49"/>
      <c r="R517" s="50"/>
    </row>
    <row r="518" spans="1:18" ht="11.25" customHeight="1">
      <c r="A518" s="39"/>
      <c r="B518" s="39"/>
      <c r="C518" s="39"/>
      <c r="D518" s="39"/>
      <c r="E518" s="39"/>
      <c r="G518" s="41"/>
      <c r="H518" s="41"/>
      <c r="I518" s="33"/>
      <c r="J518" s="40"/>
      <c r="K518" s="41"/>
      <c r="L518" s="33"/>
      <c r="M518" s="33"/>
      <c r="N518" s="47"/>
      <c r="O518" s="46"/>
      <c r="P518" s="33"/>
      <c r="Q518" s="45"/>
    </row>
    <row r="519" spans="1:18" ht="11.25" customHeight="1">
      <c r="A519" s="39"/>
      <c r="B519" s="39"/>
      <c r="C519" s="39"/>
      <c r="D519" s="39"/>
      <c r="E519" s="39"/>
      <c r="G519" s="41"/>
      <c r="H519" s="41"/>
      <c r="I519" s="33"/>
      <c r="J519" s="40"/>
      <c r="K519" s="41"/>
      <c r="L519" s="33"/>
      <c r="M519" s="33"/>
      <c r="N519" s="47"/>
      <c r="O519" s="46"/>
      <c r="P519" s="33"/>
      <c r="Q519" s="45"/>
    </row>
    <row r="520" spans="1:18" ht="11.25" customHeight="1">
      <c r="A520" s="39"/>
      <c r="B520" s="39"/>
      <c r="C520" s="39"/>
      <c r="D520" s="39"/>
      <c r="E520" s="39"/>
      <c r="G520" s="41"/>
      <c r="H520" s="41"/>
      <c r="I520" s="33"/>
      <c r="J520" s="40"/>
      <c r="K520" s="41"/>
      <c r="L520" s="33"/>
      <c r="M520" s="33"/>
      <c r="N520" s="47"/>
      <c r="O520" s="46"/>
      <c r="P520" s="33"/>
      <c r="Q520" s="45"/>
    </row>
    <row r="521" spans="1:18" ht="11.25" customHeight="1">
      <c r="A521" s="39"/>
      <c r="B521" s="39"/>
      <c r="C521" s="39"/>
      <c r="D521" s="39"/>
      <c r="E521" s="39"/>
      <c r="G521" s="41"/>
      <c r="H521" s="41"/>
      <c r="I521" s="33"/>
      <c r="J521" s="40"/>
      <c r="K521" s="41"/>
      <c r="L521" s="33"/>
      <c r="M521" s="33"/>
      <c r="N521" s="47"/>
      <c r="O521" s="46"/>
      <c r="P521" s="33"/>
      <c r="Q521" s="45"/>
    </row>
    <row r="522" spans="1:18" ht="11.25" customHeight="1">
      <c r="A522" s="39"/>
      <c r="B522" s="39"/>
      <c r="C522" s="39"/>
      <c r="D522" s="39"/>
      <c r="E522" s="39"/>
      <c r="G522" s="41"/>
      <c r="H522" s="41"/>
      <c r="I522" s="33"/>
      <c r="J522" s="40"/>
      <c r="K522" s="41"/>
      <c r="L522" s="33"/>
      <c r="M522" s="33"/>
      <c r="N522" s="47"/>
      <c r="O522" s="46"/>
      <c r="P522" s="33"/>
      <c r="Q522" s="45"/>
    </row>
    <row r="523" spans="1:18" ht="11.25" customHeight="1">
      <c r="A523" s="39"/>
      <c r="B523" s="39"/>
      <c r="C523" s="39"/>
      <c r="D523" s="39"/>
      <c r="E523" s="39"/>
      <c r="G523" s="41"/>
      <c r="H523" s="41"/>
      <c r="I523" s="33"/>
      <c r="J523" s="40"/>
      <c r="K523" s="41"/>
      <c r="L523" s="33"/>
      <c r="M523" s="33"/>
      <c r="N523" s="47"/>
      <c r="O523" s="46"/>
      <c r="P523" s="33"/>
      <c r="Q523" s="45"/>
    </row>
    <row r="524" spans="1:18" ht="11.25" customHeight="1">
      <c r="A524" s="39"/>
      <c r="B524" s="39"/>
      <c r="C524" s="39"/>
      <c r="D524" s="39"/>
      <c r="E524" s="39"/>
      <c r="G524" s="41"/>
      <c r="H524" s="41"/>
      <c r="I524" s="33"/>
      <c r="J524" s="40"/>
      <c r="K524" s="41"/>
      <c r="L524" s="33"/>
      <c r="M524" s="33"/>
      <c r="N524" s="47"/>
      <c r="O524" s="46"/>
      <c r="P524" s="33"/>
      <c r="Q524" s="45"/>
    </row>
    <row r="525" spans="1:18" ht="11.25" customHeight="1">
      <c r="A525" s="39"/>
      <c r="B525" s="39"/>
      <c r="C525" s="39"/>
      <c r="D525" s="39"/>
      <c r="E525" s="39"/>
      <c r="G525" s="41"/>
      <c r="H525" s="41"/>
      <c r="I525" s="33"/>
      <c r="J525" s="40"/>
      <c r="K525" s="41"/>
      <c r="L525" s="33"/>
      <c r="M525" s="33"/>
      <c r="N525" s="47"/>
      <c r="O525" s="46"/>
      <c r="P525" s="33"/>
      <c r="Q525" s="45"/>
    </row>
    <row r="526" spans="1:18" ht="11.25" customHeight="1">
      <c r="A526" s="39"/>
      <c r="B526" s="39"/>
      <c r="C526" s="39"/>
      <c r="D526" s="39"/>
      <c r="E526" s="39"/>
      <c r="G526" s="41"/>
      <c r="H526" s="41"/>
      <c r="I526" s="33"/>
      <c r="J526" s="40"/>
      <c r="K526" s="41"/>
      <c r="L526" s="33"/>
      <c r="M526" s="33"/>
      <c r="N526" s="47"/>
      <c r="O526" s="46"/>
      <c r="P526" s="33"/>
      <c r="Q526" s="45"/>
    </row>
    <row r="527" spans="1:18" ht="11.25" customHeight="1">
      <c r="A527" s="39"/>
      <c r="B527" s="39"/>
      <c r="C527" s="39"/>
      <c r="D527" s="39"/>
      <c r="E527" s="39"/>
      <c r="G527" s="41"/>
      <c r="H527" s="41"/>
      <c r="I527" s="33"/>
      <c r="J527" s="40"/>
      <c r="K527" s="44"/>
      <c r="L527" s="33"/>
      <c r="M527" s="33"/>
      <c r="N527" s="47"/>
      <c r="O527" s="46"/>
      <c r="P527" s="33"/>
      <c r="Q527" s="45"/>
    </row>
    <row r="528" spans="1:18" ht="11.25" customHeight="1">
      <c r="A528" s="39"/>
      <c r="B528" s="39"/>
      <c r="C528" s="39"/>
      <c r="D528" s="39"/>
      <c r="E528" s="39"/>
      <c r="G528" s="41"/>
      <c r="H528" s="41"/>
      <c r="I528" s="33"/>
      <c r="J528" s="40"/>
      <c r="K528" s="41"/>
      <c r="L528" s="33"/>
      <c r="M528" s="33"/>
      <c r="N528" s="47"/>
      <c r="O528" s="46"/>
      <c r="P528" s="33"/>
      <c r="Q528" s="45"/>
    </row>
    <row r="529" spans="1:18" ht="11.25" customHeight="1">
      <c r="A529" s="39"/>
      <c r="B529" s="39"/>
      <c r="C529" s="39"/>
      <c r="D529" s="39"/>
      <c r="E529" s="39"/>
      <c r="G529" s="41"/>
      <c r="H529" s="41"/>
      <c r="I529" s="33"/>
      <c r="J529" s="41"/>
      <c r="K529" s="43"/>
      <c r="L529" s="33"/>
      <c r="M529" s="33"/>
      <c r="N529" s="47"/>
      <c r="O529" s="46"/>
      <c r="P529" s="33"/>
      <c r="Q529" s="45"/>
    </row>
    <row r="530" spans="1:18" ht="11.25" customHeight="1">
      <c r="A530" s="39"/>
      <c r="B530" s="46"/>
      <c r="C530" s="39"/>
      <c r="D530" s="39"/>
      <c r="E530" s="46"/>
      <c r="G530" s="44"/>
      <c r="H530" s="44"/>
      <c r="I530" s="33"/>
      <c r="J530" s="47"/>
      <c r="K530" s="46"/>
      <c r="L530" s="33"/>
      <c r="M530" s="33"/>
      <c r="N530" s="47"/>
      <c r="O530" s="46"/>
      <c r="P530" s="33"/>
      <c r="Q530" s="45"/>
    </row>
    <row r="531" spans="1:18" ht="11.25" customHeight="1">
      <c r="A531" s="39"/>
      <c r="B531" s="46"/>
      <c r="C531" s="39"/>
      <c r="D531" s="39"/>
      <c r="E531" s="46"/>
      <c r="G531" s="44"/>
      <c r="H531" s="44"/>
      <c r="I531" s="33"/>
      <c r="J531" s="47"/>
      <c r="K531" s="46"/>
      <c r="L531" s="33"/>
      <c r="M531" s="33"/>
      <c r="N531" s="47"/>
      <c r="O531" s="46"/>
      <c r="P531" s="33"/>
      <c r="Q531" s="45"/>
    </row>
    <row r="532" spans="1:18" ht="11.25" customHeight="1">
      <c r="A532" s="21"/>
      <c r="B532" s="46"/>
      <c r="C532" s="39"/>
      <c r="D532" s="39"/>
      <c r="E532" s="46"/>
      <c r="G532" s="44"/>
      <c r="H532" s="44"/>
      <c r="I532" s="33"/>
      <c r="J532" s="47"/>
      <c r="K532" s="46"/>
      <c r="L532" s="33"/>
      <c r="M532" s="33"/>
      <c r="N532" s="47"/>
      <c r="O532" s="46"/>
      <c r="P532" s="33"/>
      <c r="Q532" s="45"/>
    </row>
    <row r="533" spans="1:18" ht="11.25" customHeight="1">
      <c r="A533" s="21"/>
      <c r="B533" s="46"/>
      <c r="C533" s="39"/>
      <c r="D533" s="39"/>
      <c r="E533" s="46"/>
      <c r="G533" s="44"/>
      <c r="H533" s="44"/>
      <c r="I533" s="33"/>
      <c r="J533" s="47"/>
      <c r="K533" s="46"/>
      <c r="L533" s="33"/>
      <c r="M533" s="33"/>
      <c r="N533" s="48"/>
      <c r="O533" s="43"/>
      <c r="P533" s="49"/>
      <c r="Q533" s="50"/>
    </row>
    <row r="534" spans="1:18" ht="11.25" customHeight="1">
      <c r="A534" s="39"/>
      <c r="B534" s="46"/>
      <c r="C534" s="39"/>
      <c r="D534" s="39"/>
      <c r="E534" s="46"/>
      <c r="G534" s="44"/>
      <c r="H534" s="44"/>
      <c r="I534" s="33"/>
      <c r="J534" s="47"/>
      <c r="K534" s="44"/>
      <c r="L534" s="33"/>
      <c r="M534" s="33"/>
      <c r="N534" s="48"/>
      <c r="O534" s="43"/>
      <c r="P534" s="49"/>
      <c r="Q534" s="50"/>
    </row>
    <row r="535" spans="1:18" ht="11.25" customHeight="1">
      <c r="A535" s="39"/>
      <c r="B535" s="46"/>
      <c r="C535" s="39"/>
      <c r="D535" s="39"/>
      <c r="E535" s="46"/>
      <c r="G535" s="44"/>
      <c r="H535" s="44"/>
      <c r="I535" s="33"/>
      <c r="J535" s="47"/>
      <c r="K535" s="46"/>
      <c r="L535" s="33"/>
      <c r="M535" s="33"/>
      <c r="N535" s="48"/>
      <c r="O535" s="43"/>
      <c r="P535" s="49"/>
      <c r="Q535" s="50"/>
    </row>
    <row r="536" spans="1:18" ht="11.25" customHeight="1">
      <c r="A536" s="39"/>
      <c r="B536" s="46"/>
      <c r="C536" s="39"/>
      <c r="D536" s="39"/>
      <c r="E536" s="46"/>
      <c r="G536" s="44"/>
      <c r="H536" s="44"/>
      <c r="I536" s="33"/>
      <c r="J536" s="47"/>
      <c r="K536" s="46"/>
      <c r="L536" s="33"/>
      <c r="M536" s="33"/>
      <c r="N536" s="48"/>
      <c r="O536" s="43"/>
      <c r="P536" s="49"/>
      <c r="Q536" s="50"/>
    </row>
    <row r="537" spans="1:18" ht="11.25" customHeight="1">
      <c r="A537" s="21"/>
      <c r="B537" s="39"/>
      <c r="C537" s="39"/>
      <c r="D537" s="39"/>
      <c r="E537" s="39"/>
      <c r="G537" s="41"/>
      <c r="H537" s="41"/>
      <c r="I537" s="33"/>
      <c r="J537" s="40"/>
      <c r="K537" s="41"/>
      <c r="L537" s="33"/>
      <c r="M537" s="33"/>
      <c r="N537" s="33"/>
      <c r="O537" s="47"/>
      <c r="P537" s="46"/>
      <c r="Q537" s="33"/>
      <c r="R537" s="33"/>
    </row>
    <row r="538" spans="1:18" ht="11.25" customHeight="1">
      <c r="A538" s="39"/>
      <c r="B538" s="46"/>
      <c r="C538" s="39"/>
      <c r="D538" s="39"/>
      <c r="E538" s="46"/>
      <c r="G538" s="44"/>
      <c r="H538" s="44"/>
      <c r="I538" s="33"/>
      <c r="J538" s="47"/>
      <c r="K538" s="46"/>
      <c r="L538" s="33"/>
      <c r="M538" s="33"/>
      <c r="N538" s="33"/>
      <c r="O538" s="47"/>
      <c r="P538" s="46"/>
      <c r="Q538" s="33"/>
      <c r="R538" s="33"/>
    </row>
    <row r="539" spans="1:18" ht="11.25" customHeight="1">
      <c r="A539" s="21"/>
      <c r="B539" s="46"/>
      <c r="C539" s="39"/>
      <c r="D539" s="39"/>
      <c r="E539" s="46"/>
      <c r="G539" s="44"/>
      <c r="H539" s="44"/>
      <c r="I539" s="33"/>
      <c r="J539" s="47"/>
      <c r="K539" s="46"/>
      <c r="L539" s="33"/>
      <c r="M539" s="33"/>
      <c r="N539" s="33"/>
      <c r="O539" s="47"/>
      <c r="P539" s="46"/>
      <c r="Q539" s="33"/>
      <c r="R539" s="33"/>
    </row>
    <row r="540" spans="1:18" ht="11.25" customHeight="1">
      <c r="A540" s="21"/>
      <c r="B540" s="46"/>
      <c r="C540" s="39"/>
      <c r="D540" s="39"/>
      <c r="E540" s="46"/>
      <c r="G540" s="44"/>
      <c r="H540" s="44"/>
      <c r="I540" s="33"/>
      <c r="J540" s="47"/>
      <c r="K540" s="46"/>
      <c r="L540" s="33"/>
      <c r="M540" s="33"/>
      <c r="N540" s="33"/>
      <c r="O540" s="47"/>
      <c r="P540" s="46"/>
      <c r="Q540" s="33"/>
      <c r="R540" s="45"/>
    </row>
    <row r="541" spans="1:18" ht="11.25" customHeight="1">
      <c r="A541" s="21"/>
      <c r="B541" s="46"/>
      <c r="C541" s="39"/>
      <c r="D541" s="39"/>
      <c r="E541" s="46"/>
      <c r="G541" s="44"/>
      <c r="H541" s="44"/>
      <c r="I541" s="33"/>
      <c r="J541" s="47"/>
      <c r="K541" s="46"/>
      <c r="L541" s="33"/>
      <c r="M541" s="33"/>
      <c r="N541" s="33"/>
      <c r="O541" s="47"/>
      <c r="P541" s="46"/>
      <c r="Q541" s="33"/>
      <c r="R541" s="45"/>
    </row>
    <row r="542" spans="1:18" ht="11.25" customHeight="1">
      <c r="A542" s="39"/>
      <c r="B542" s="46"/>
      <c r="C542" s="39"/>
      <c r="D542" s="39"/>
      <c r="E542" s="46"/>
      <c r="G542" s="44"/>
      <c r="H542" s="44"/>
      <c r="I542" s="33"/>
      <c r="J542" s="47"/>
      <c r="K542" s="46"/>
      <c r="L542" s="33"/>
      <c r="M542" s="45"/>
      <c r="N542" s="33"/>
      <c r="O542" s="47"/>
      <c r="P542" s="46"/>
      <c r="Q542" s="33"/>
      <c r="R542" s="45"/>
    </row>
    <row r="543" spans="1:18" ht="11.25" customHeight="1">
      <c r="A543" s="21"/>
      <c r="B543" s="46"/>
      <c r="C543" s="39"/>
      <c r="D543" s="39"/>
      <c r="E543" s="46"/>
      <c r="G543" s="44"/>
      <c r="H543" s="44"/>
      <c r="I543" s="33"/>
      <c r="J543" s="47"/>
      <c r="K543" s="46"/>
      <c r="L543" s="33"/>
      <c r="M543" s="45"/>
      <c r="N543" s="33"/>
      <c r="O543" s="47"/>
      <c r="P543" s="46"/>
      <c r="Q543" s="33"/>
      <c r="R543" s="45"/>
    </row>
    <row r="544" spans="1:18" ht="11.25" customHeight="1">
      <c r="A544" s="39"/>
      <c r="B544" s="46"/>
      <c r="C544" s="39"/>
      <c r="D544" s="39"/>
      <c r="E544" s="46"/>
      <c r="G544" s="44"/>
      <c r="H544" s="44"/>
      <c r="I544" s="33"/>
      <c r="J544" s="47"/>
      <c r="K544" s="46"/>
      <c r="L544" s="33"/>
      <c r="M544" s="45"/>
      <c r="N544" s="33"/>
      <c r="O544" s="47"/>
      <c r="P544" s="46"/>
      <c r="Q544" s="33"/>
      <c r="R544" s="45"/>
    </row>
    <row r="545" spans="1:18" ht="11.25" customHeight="1">
      <c r="A545" s="39"/>
      <c r="B545" s="46"/>
      <c r="C545" s="39"/>
      <c r="D545" s="39"/>
      <c r="E545" s="46"/>
      <c r="G545" s="44"/>
      <c r="H545" s="44"/>
      <c r="I545" s="33"/>
      <c r="J545" s="47"/>
      <c r="K545" s="46"/>
      <c r="L545" s="33"/>
      <c r="M545" s="45"/>
      <c r="N545" s="33"/>
      <c r="O545" s="47"/>
      <c r="P545" s="46"/>
      <c r="Q545" s="33"/>
      <c r="R545" s="45"/>
    </row>
    <row r="546" spans="1:18" ht="11.25" customHeight="1">
      <c r="A546" s="21"/>
      <c r="B546" s="46"/>
      <c r="C546" s="39"/>
      <c r="D546" s="39"/>
      <c r="E546" s="46"/>
      <c r="G546" s="44"/>
      <c r="H546" s="44"/>
      <c r="I546" s="33"/>
      <c r="J546" s="47"/>
      <c r="K546" s="46"/>
      <c r="L546" s="33"/>
      <c r="M546" s="45"/>
      <c r="N546" s="33"/>
      <c r="O546" s="47"/>
      <c r="P546" s="46"/>
      <c r="Q546" s="33"/>
      <c r="R546" s="45"/>
    </row>
    <row r="547" spans="1:18" ht="11.25" customHeight="1">
      <c r="A547" s="39"/>
      <c r="B547" s="46"/>
      <c r="C547" s="39"/>
      <c r="D547" s="39"/>
      <c r="E547" s="46"/>
      <c r="G547" s="44"/>
      <c r="H547" s="44"/>
      <c r="I547" s="33"/>
      <c r="J547" s="47"/>
      <c r="K547" s="46"/>
      <c r="L547" s="33"/>
      <c r="M547" s="45"/>
      <c r="N547" s="33"/>
      <c r="O547" s="47"/>
      <c r="P547" s="46"/>
      <c r="Q547" s="33"/>
      <c r="R547" s="45"/>
    </row>
    <row r="548" spans="1:18" ht="11.25" customHeight="1">
      <c r="A548" s="39"/>
      <c r="B548" s="46"/>
      <c r="C548" s="39"/>
      <c r="D548" s="39"/>
      <c r="E548" s="46"/>
      <c r="G548" s="44"/>
      <c r="H548" s="44"/>
      <c r="I548" s="33"/>
      <c r="J548" s="47"/>
      <c r="K548" s="46"/>
      <c r="L548" s="33"/>
      <c r="M548" s="45"/>
      <c r="N548" s="33"/>
      <c r="O548" s="47"/>
      <c r="P548" s="46"/>
      <c r="Q548" s="33"/>
      <c r="R548" s="45"/>
    </row>
    <row r="549" spans="1:18" ht="11.25" customHeight="1">
      <c r="A549" s="39"/>
      <c r="B549" s="46"/>
      <c r="C549" s="39"/>
      <c r="D549" s="39"/>
      <c r="E549" s="46"/>
      <c r="G549" s="44"/>
      <c r="H549" s="44"/>
      <c r="I549" s="33"/>
      <c r="J549" s="47"/>
      <c r="K549" s="46"/>
      <c r="L549" s="33"/>
      <c r="M549" s="45"/>
      <c r="N549" s="33"/>
      <c r="O549" s="47"/>
      <c r="P549" s="46"/>
      <c r="Q549" s="33"/>
      <c r="R549" s="45"/>
    </row>
    <row r="550" spans="1:18" ht="11.25" customHeight="1">
      <c r="A550" s="39"/>
      <c r="B550" s="46"/>
      <c r="C550" s="39"/>
      <c r="D550" s="39"/>
      <c r="E550" s="32"/>
      <c r="G550" s="44"/>
      <c r="H550" s="44"/>
      <c r="I550" s="33"/>
      <c r="J550" s="47"/>
      <c r="K550" s="46"/>
      <c r="L550" s="33"/>
      <c r="M550" s="45"/>
      <c r="N550" s="33"/>
      <c r="O550" s="47"/>
      <c r="P550" s="46"/>
      <c r="Q550" s="33"/>
      <c r="R550" s="45"/>
    </row>
    <row r="551" spans="1:18" ht="11.25" customHeight="1">
      <c r="A551" s="39"/>
      <c r="B551" s="46"/>
      <c r="C551" s="39"/>
      <c r="D551" s="39"/>
      <c r="E551" s="32"/>
      <c r="G551" s="44"/>
      <c r="H551" s="44"/>
      <c r="I551" s="33"/>
      <c r="J551" s="47"/>
      <c r="K551" s="46"/>
      <c r="L551" s="33"/>
      <c r="M551" s="45"/>
      <c r="N551" s="33"/>
      <c r="O551" s="47"/>
      <c r="P551" s="46"/>
      <c r="Q551" s="33"/>
      <c r="R551" s="45"/>
    </row>
    <row r="552" spans="1:18" ht="11.25" customHeight="1">
      <c r="A552" s="39"/>
      <c r="B552" s="46"/>
      <c r="C552" s="39"/>
      <c r="D552" s="39"/>
      <c r="E552" s="32"/>
      <c r="G552" s="44"/>
      <c r="H552" s="44"/>
      <c r="I552" s="33"/>
      <c r="J552" s="47"/>
      <c r="K552" s="46"/>
      <c r="L552" s="33"/>
      <c r="M552" s="45"/>
      <c r="N552" s="33"/>
      <c r="O552" s="47"/>
      <c r="P552" s="46"/>
      <c r="Q552" s="33"/>
      <c r="R552" s="45"/>
    </row>
    <row r="553" spans="1:18" ht="11.25" customHeight="1">
      <c r="A553" s="39"/>
      <c r="B553" s="46"/>
      <c r="C553" s="39"/>
      <c r="D553" s="39"/>
      <c r="E553" s="32"/>
      <c r="G553" s="44"/>
      <c r="H553" s="44"/>
      <c r="I553" s="33"/>
      <c r="J553" s="47"/>
      <c r="K553" s="46"/>
      <c r="L553" s="33"/>
      <c r="M553" s="45"/>
      <c r="N553" s="33"/>
      <c r="O553" s="47"/>
      <c r="P553" s="46"/>
      <c r="Q553" s="33"/>
      <c r="R553" s="45"/>
    </row>
    <row r="554" spans="1:18" ht="11.25" customHeight="1">
      <c r="A554" s="39"/>
      <c r="B554" s="46"/>
      <c r="C554" s="39"/>
      <c r="D554" s="39"/>
      <c r="E554" s="32"/>
      <c r="G554" s="44"/>
      <c r="H554" s="44"/>
      <c r="I554" s="33"/>
      <c r="J554" s="47"/>
      <c r="K554" s="46"/>
      <c r="L554" s="33"/>
      <c r="M554" s="45"/>
      <c r="N554" s="33"/>
      <c r="O554" s="47"/>
      <c r="P554" s="46"/>
      <c r="Q554" s="33"/>
      <c r="R554" s="45"/>
    </row>
    <row r="555" spans="1:18" ht="11.25" customHeight="1">
      <c r="A555" s="39"/>
      <c r="B555" s="46"/>
      <c r="C555" s="39"/>
      <c r="D555" s="39"/>
      <c r="E555" s="32"/>
      <c r="G555" s="44"/>
      <c r="H555" s="44"/>
      <c r="I555" s="33"/>
      <c r="J555" s="47"/>
      <c r="K555" s="46"/>
      <c r="L555" s="33"/>
      <c r="M555" s="45"/>
      <c r="N555" s="33"/>
      <c r="O555" s="47"/>
      <c r="P555" s="46"/>
      <c r="Q555" s="33"/>
      <c r="R555" s="45"/>
    </row>
    <row r="556" spans="1:18" ht="11.25" customHeight="1">
      <c r="A556" s="39"/>
      <c r="B556" s="46"/>
      <c r="C556" s="39"/>
      <c r="D556" s="39"/>
      <c r="E556" s="32"/>
      <c r="G556" s="44"/>
      <c r="H556" s="44"/>
      <c r="I556" s="33"/>
      <c r="J556" s="47"/>
      <c r="K556" s="46"/>
      <c r="L556" s="33"/>
      <c r="M556" s="45"/>
      <c r="N556" s="33"/>
      <c r="O556" s="47"/>
      <c r="P556" s="46"/>
      <c r="Q556" s="33"/>
      <c r="R556" s="45"/>
    </row>
    <row r="557" spans="1:18" ht="11.25" customHeight="1">
      <c r="A557" s="39"/>
      <c r="B557" s="46"/>
      <c r="C557" s="39"/>
      <c r="D557" s="39"/>
      <c r="E557" s="32"/>
      <c r="G557" s="44"/>
      <c r="H557" s="44"/>
      <c r="I557" s="33"/>
      <c r="J557" s="47"/>
      <c r="K557" s="46"/>
      <c r="L557" s="33"/>
      <c r="M557" s="45"/>
      <c r="N557" s="33"/>
      <c r="O557" s="48"/>
      <c r="P557" s="43"/>
      <c r="Q557" s="49"/>
      <c r="R557" s="50"/>
    </row>
    <row r="558" spans="1:18" ht="11.25" customHeight="1">
      <c r="A558" s="39"/>
      <c r="B558" s="46"/>
      <c r="C558" s="39"/>
      <c r="D558" s="39"/>
      <c r="E558" s="32"/>
      <c r="G558" s="44"/>
      <c r="H558" s="44"/>
      <c r="I558" s="33"/>
      <c r="J558" s="47"/>
      <c r="K558" s="46"/>
      <c r="L558" s="33"/>
      <c r="M558" s="45"/>
      <c r="N558" s="33"/>
      <c r="O558" s="48"/>
      <c r="P558" s="43"/>
      <c r="Q558" s="49"/>
      <c r="R558" s="50"/>
    </row>
    <row r="559" spans="1:18" ht="11.25" customHeight="1">
      <c r="A559" s="39"/>
      <c r="B559" s="28"/>
      <c r="C559" s="39"/>
      <c r="D559" s="28"/>
      <c r="E559" s="29"/>
      <c r="F559" s="29"/>
      <c r="G559" s="108"/>
      <c r="H559" s="108"/>
      <c r="I559" s="33"/>
      <c r="J559" s="48"/>
      <c r="K559" s="43"/>
      <c r="L559" s="49"/>
      <c r="M559" s="50"/>
      <c r="N559" s="33"/>
      <c r="O559" s="48"/>
      <c r="P559" s="43"/>
      <c r="Q559" s="49"/>
      <c r="R559" s="50"/>
    </row>
    <row r="560" spans="1:18" ht="11.25" customHeight="1">
      <c r="A560" s="39"/>
      <c r="B560" s="28"/>
      <c r="C560" s="28"/>
      <c r="D560" s="28"/>
      <c r="E560" s="29"/>
      <c r="F560" s="29"/>
      <c r="G560" s="108"/>
      <c r="H560" s="108"/>
      <c r="I560" s="33"/>
      <c r="J560" s="48"/>
      <c r="K560" s="43"/>
      <c r="L560" s="49"/>
      <c r="M560" s="50"/>
      <c r="N560" s="33"/>
      <c r="O560" s="48"/>
      <c r="P560" s="43"/>
      <c r="Q560" s="49"/>
      <c r="R560" s="50"/>
    </row>
    <row r="561" spans="1:18" ht="11.25" customHeight="1">
      <c r="A561" s="39"/>
      <c r="B561" s="28"/>
      <c r="C561" s="28"/>
      <c r="D561" s="28"/>
      <c r="E561" s="29"/>
      <c r="F561" s="29"/>
      <c r="G561" s="108"/>
      <c r="H561" s="108"/>
      <c r="I561" s="33"/>
      <c r="J561" s="48"/>
      <c r="K561" s="43"/>
      <c r="L561" s="49"/>
      <c r="M561" s="50"/>
      <c r="N561" s="33"/>
      <c r="O561" s="48"/>
      <c r="P561" s="43"/>
      <c r="Q561" s="49"/>
      <c r="R561" s="50"/>
    </row>
    <row r="562" spans="1:18" ht="11.25" customHeight="1">
      <c r="A562" s="39"/>
      <c r="B562" s="28"/>
      <c r="C562" s="28"/>
      <c r="D562" s="28"/>
      <c r="E562" s="29"/>
      <c r="F562" s="29"/>
      <c r="G562" s="108"/>
      <c r="H562" s="108"/>
      <c r="I562" s="33"/>
      <c r="J562" s="48"/>
      <c r="K562" s="43"/>
      <c r="L562" s="49"/>
      <c r="M562" s="50"/>
      <c r="N562" s="33"/>
      <c r="O562" s="48"/>
      <c r="P562" s="43"/>
      <c r="Q562" s="49"/>
      <c r="R562" s="50"/>
    </row>
    <row r="563" spans="1:18" ht="11.25" customHeight="1">
      <c r="A563" s="39"/>
      <c r="B563" s="28"/>
      <c r="C563" s="28"/>
      <c r="D563" s="28"/>
      <c r="E563" s="29"/>
      <c r="F563" s="29"/>
      <c r="G563" s="108"/>
      <c r="H563" s="108"/>
      <c r="I563" s="33"/>
      <c r="J563" s="48"/>
      <c r="K563" s="43"/>
      <c r="L563" s="49"/>
      <c r="M563" s="50"/>
      <c r="N563" s="33"/>
      <c r="O563" s="48"/>
      <c r="P563" s="43"/>
      <c r="Q563" s="49"/>
      <c r="R563" s="50"/>
    </row>
    <row r="564" spans="1:18" ht="11.25" customHeight="1">
      <c r="A564" s="39"/>
      <c r="B564" s="28"/>
      <c r="C564" s="28"/>
      <c r="D564" s="28"/>
      <c r="E564" s="29"/>
      <c r="F564" s="29"/>
      <c r="G564" s="108"/>
      <c r="H564" s="108"/>
      <c r="I564" s="33"/>
      <c r="J564" s="48"/>
      <c r="K564" s="43"/>
      <c r="L564" s="49"/>
      <c r="M564" s="50"/>
      <c r="N564" s="33"/>
      <c r="O564" s="48"/>
      <c r="P564" s="43"/>
      <c r="Q564" s="49"/>
      <c r="R564" s="50"/>
    </row>
    <row r="565" spans="1:18" ht="11.25" customHeight="1">
      <c r="A565" s="39"/>
      <c r="B565" s="28"/>
      <c r="C565" s="28"/>
      <c r="D565" s="28"/>
      <c r="E565" s="29"/>
      <c r="F565" s="29"/>
      <c r="G565" s="108"/>
      <c r="H565" s="108"/>
      <c r="I565" s="33"/>
      <c r="J565" s="48"/>
      <c r="K565" s="43"/>
      <c r="L565" s="49"/>
      <c r="M565" s="50"/>
      <c r="N565" s="33"/>
      <c r="O565" s="48"/>
      <c r="P565" s="43"/>
      <c r="Q565" s="49"/>
      <c r="R565" s="50"/>
    </row>
    <row r="566" spans="1:18" ht="11.25" customHeight="1">
      <c r="A566" s="39"/>
      <c r="B566" s="28"/>
      <c r="C566" s="28"/>
      <c r="D566" s="28"/>
      <c r="E566" s="29"/>
      <c r="F566" s="29"/>
      <c r="G566" s="108"/>
      <c r="H566" s="108"/>
      <c r="I566" s="33"/>
      <c r="J566" s="48"/>
      <c r="K566" s="43"/>
      <c r="L566" s="49"/>
      <c r="M566" s="50"/>
      <c r="N566" s="33"/>
      <c r="O566" s="48"/>
      <c r="P566" s="43"/>
      <c r="Q566" s="49"/>
      <c r="R566" s="50"/>
    </row>
    <row r="567" spans="1:18" ht="11.25" customHeight="1">
      <c r="A567" s="39"/>
      <c r="B567" s="28"/>
      <c r="C567" s="28"/>
      <c r="D567" s="28"/>
      <c r="E567" s="29"/>
      <c r="F567" s="29"/>
      <c r="G567" s="108"/>
      <c r="H567" s="108"/>
      <c r="I567" s="33"/>
      <c r="J567" s="48"/>
      <c r="K567" s="43"/>
      <c r="L567" s="49"/>
      <c r="M567" s="50"/>
      <c r="N567" s="33"/>
      <c r="O567" s="48"/>
      <c r="P567" s="43"/>
      <c r="Q567" s="49"/>
      <c r="R567" s="50"/>
    </row>
    <row r="568" spans="1:18" ht="11.25" customHeight="1">
      <c r="A568" s="39"/>
      <c r="B568" s="28"/>
      <c r="C568" s="28"/>
      <c r="D568" s="28"/>
      <c r="E568" s="29"/>
      <c r="F568" s="29"/>
      <c r="G568" s="108"/>
      <c r="H568" s="108"/>
      <c r="I568" s="33"/>
      <c r="J568" s="48"/>
      <c r="K568" s="43"/>
      <c r="L568" s="49"/>
      <c r="M568" s="50"/>
      <c r="N568" s="33"/>
      <c r="O568" s="48"/>
      <c r="P568" s="43"/>
      <c r="Q568" s="49"/>
      <c r="R568" s="50"/>
    </row>
    <row r="569" spans="1:18" ht="11.25" customHeight="1">
      <c r="A569" s="39"/>
      <c r="B569" s="28"/>
      <c r="C569" s="28"/>
      <c r="D569" s="28"/>
      <c r="E569" s="29"/>
      <c r="F569" s="29"/>
      <c r="G569" s="108"/>
      <c r="H569" s="108"/>
      <c r="I569" s="33"/>
      <c r="J569" s="48"/>
      <c r="K569" s="43"/>
      <c r="L569" s="49"/>
      <c r="M569" s="50"/>
      <c r="N569" s="33"/>
      <c r="O569" s="48"/>
      <c r="P569" s="43"/>
      <c r="Q569" s="49"/>
      <c r="R569" s="50"/>
    </row>
    <row r="570" spans="1:18" ht="11.25" customHeight="1">
      <c r="A570" s="39"/>
      <c r="B570" s="28"/>
      <c r="C570" s="28"/>
      <c r="D570" s="28"/>
      <c r="E570" s="29"/>
      <c r="F570" s="29"/>
      <c r="G570" s="108"/>
      <c r="H570" s="108"/>
      <c r="I570" s="33"/>
      <c r="J570" s="48"/>
      <c r="K570" s="43"/>
      <c r="L570" s="49"/>
      <c r="M570" s="50"/>
      <c r="N570" s="33"/>
      <c r="O570" s="48"/>
      <c r="P570" s="43"/>
      <c r="Q570" s="49"/>
      <c r="R570" s="50"/>
    </row>
    <row r="571" spans="1:18" ht="11.25" customHeight="1">
      <c r="A571" s="39"/>
      <c r="B571" s="28"/>
      <c r="C571" s="28"/>
      <c r="D571" s="28"/>
      <c r="E571" s="29"/>
      <c r="F571" s="29"/>
      <c r="G571" s="108"/>
      <c r="H571" s="108"/>
      <c r="I571" s="33"/>
      <c r="J571" s="48"/>
      <c r="K571" s="43"/>
      <c r="L571" s="49"/>
      <c r="M571" s="50"/>
      <c r="N571" s="33"/>
      <c r="O571" s="48"/>
      <c r="P571" s="43"/>
      <c r="Q571" s="49"/>
      <c r="R571" s="50"/>
    </row>
    <row r="572" spans="1:18" ht="11.25" customHeight="1">
      <c r="A572" s="39"/>
      <c r="B572" s="28"/>
      <c r="C572" s="28"/>
      <c r="D572" s="28"/>
      <c r="E572" s="29"/>
      <c r="F572" s="29"/>
      <c r="G572" s="108"/>
      <c r="H572" s="108"/>
      <c r="I572" s="33"/>
      <c r="J572" s="48"/>
      <c r="K572" s="43"/>
      <c r="L572" s="49"/>
      <c r="M572" s="50"/>
      <c r="N572" s="33"/>
      <c r="O572" s="48"/>
      <c r="P572" s="43"/>
      <c r="Q572" s="49"/>
      <c r="R572" s="50"/>
    </row>
    <row r="573" spans="1:18" ht="11.25" customHeight="1">
      <c r="A573" s="39"/>
      <c r="B573" s="28"/>
      <c r="C573" s="28"/>
      <c r="D573" s="28"/>
      <c r="E573" s="29"/>
      <c r="F573" s="29"/>
      <c r="G573" s="108"/>
      <c r="H573" s="108"/>
      <c r="I573" s="33"/>
      <c r="J573" s="48"/>
      <c r="K573" s="43"/>
      <c r="L573" s="49"/>
      <c r="M573" s="50"/>
      <c r="N573" s="33"/>
      <c r="O573" s="48"/>
      <c r="P573" s="43"/>
      <c r="Q573" s="49"/>
      <c r="R573" s="50"/>
    </row>
    <row r="574" spans="1:18" ht="11.25" customHeight="1">
      <c r="A574" s="39"/>
      <c r="C574" s="28"/>
      <c r="N574" s="33"/>
      <c r="O574" s="48"/>
      <c r="P574" s="43"/>
      <c r="Q574" s="49"/>
      <c r="R574" s="50"/>
    </row>
  </sheetData>
  <phoneticPr fontId="0" type="noConversion"/>
  <pageMargins left="0.75" right="0.75" top="1" bottom="1" header="0.5" footer="0.5"/>
  <pageSetup paperSize="9"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3</v>
      </c>
      <c r="M2" s="14">
        <f>SUMIFS(data!$E:$E, data!$O:$O, 1, data!$P:$P, 5, data!$L:$L, 1)</f>
        <v>4</v>
      </c>
      <c r="N2" s="14">
        <f>SUMIFS(data!$E:$E, data!$O:$O, 2, data!$P:$P, 5, data!$L:$L, 1)</f>
        <v>3</v>
      </c>
      <c r="O2" s="14">
        <f>SUMIFS(data!$E:$E, data!$O:$O, 3, data!$P:$P, 5, data!$L:$L, 1)</f>
        <v>2</v>
      </c>
      <c r="P2" s="14">
        <f>SUMIFS(data!$E:$E, data!$O:$O, 1, data!$P:$P, 6, data!$L:$L, 1)</f>
        <v>2</v>
      </c>
      <c r="Q2" s="14">
        <f>SUMIFS(data!$E:$E, data!$O:$O, 2, data!$P:$P, 6, data!$L:$L, 1)</f>
        <v>1</v>
      </c>
      <c r="R2" s="14">
        <f>SUMIFS(data!$E:$E, data!$O:$O, 3, data!$P:$P, 6, data!$L:$L, 1)</f>
        <v>3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3</v>
      </c>
      <c r="W2" s="14">
        <f>SUMIFS(data!$E:$E, data!$O:$O, 2, data!$P:$P, 8, data!$L:$L, 1)</f>
        <v>16</v>
      </c>
      <c r="X2" s="14">
        <f>SUMIFS(data!$E:$E, data!$O:$O, 3, data!$P:$P, 8, data!$L:$L, 1)</f>
        <v>33</v>
      </c>
      <c r="Y2" s="14">
        <f>SUMIFS(data!$E:$E, data!$O:$O, 1, data!$P:$P, 9, data!$L:$L, 1)</f>
        <v>43</v>
      </c>
      <c r="Z2" s="14">
        <f>SUMIFS(data!$E:$E, data!$O:$O, 2, data!$P:$P, 9, data!$L:$L, 1)</f>
        <v>45</v>
      </c>
      <c r="AA2" s="14">
        <f>SUMIFS(data!$E:$E, data!$O:$O, 3, data!$P:$P, 9, data!$L:$L, 1)</f>
        <v>44</v>
      </c>
      <c r="AB2" s="14">
        <f>SUMIFS(data!$E:$E, data!$O:$O, 1, data!$P:$P, 10, data!$L:$L, 1)</f>
        <v>21</v>
      </c>
      <c r="AC2" s="14">
        <f>SUMIFS(data!$E:$E, data!$O:$O, 2, data!$P:$P, 10, data!$L:$L, 1)</f>
        <v>5</v>
      </c>
      <c r="AD2" s="14">
        <f>SUMIFS(data!$E:$E, data!$O:$O, 3, data!$P:$P, 10, data!$L:$L, 1)</f>
        <v>2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230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202">
        <f>SUM(A2:AJ2)</f>
        <v>230</v>
      </c>
      <c r="H4" s="203"/>
      <c r="I4" s="203"/>
      <c r="J4" s="20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2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1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2</v>
      </c>
    </row>
    <row r="29" spans="38:39">
      <c r="AL29">
        <v>1975</v>
      </c>
      <c r="AM29">
        <f>SUMIFS(data!$E:$E, data!$Q:$Q, "1975", data!$L:$L, 1)</f>
        <v>2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3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2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3</v>
      </c>
    </row>
    <row r="45" spans="38:39">
      <c r="AL45">
        <v>1991</v>
      </c>
      <c r="AM45">
        <f>SUMIFS(data!$E:$E, data!$Q:$Q, "1991", data!$L:$L, 1)</f>
        <v>3</v>
      </c>
    </row>
    <row r="46" spans="38:39">
      <c r="AL46">
        <v>1992</v>
      </c>
      <c r="AM46">
        <f>SUMIFS(data!$E:$E, data!$Q:$Q, "1992", data!$L:$L, 1)</f>
        <v>3</v>
      </c>
    </row>
    <row r="47" spans="38:39">
      <c r="AL47">
        <v>1993</v>
      </c>
      <c r="AM47">
        <f>SUMIFS(data!$E:$E, data!$Q:$Q, "1993", data!$L:$L, 1)</f>
        <v>2</v>
      </c>
    </row>
    <row r="48" spans="38:39">
      <c r="AL48">
        <v>1994</v>
      </c>
      <c r="AM48">
        <f>SUMIFS(data!$E:$E, data!$Q:$Q, "1994", data!$L:$L, 1)</f>
        <v>5</v>
      </c>
    </row>
    <row r="49" spans="38:39">
      <c r="AL49">
        <v>1995</v>
      </c>
      <c r="AM49">
        <f>SUMIFS(data!$E:$E, data!$Q:$Q, "1995", data!$L:$L, 1)</f>
        <v>5</v>
      </c>
    </row>
    <row r="50" spans="38:39">
      <c r="AL50">
        <v>1996</v>
      </c>
      <c r="AM50">
        <f>SUMIFS(data!$E:$E, data!$Q:$Q, "1996", data!$L:$L, 1)</f>
        <v>5</v>
      </c>
    </row>
    <row r="51" spans="38:39">
      <c r="AL51">
        <v>1997</v>
      </c>
      <c r="AM51">
        <f>SUMIFS(data!$E:$E, data!$Q:$Q, "1997", data!$L:$L, 1)</f>
        <v>5</v>
      </c>
    </row>
    <row r="52" spans="38:39">
      <c r="AL52">
        <v>1998</v>
      </c>
      <c r="AM52">
        <f>SUMIFS(data!$E:$E, data!$Q:$Q, "1998", data!$L:$L, 1)</f>
        <v>5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10</v>
      </c>
    </row>
    <row r="55" spans="38:39">
      <c r="AL55">
        <v>2001</v>
      </c>
      <c r="AM55">
        <f>SUMIFS(data!$E:$E, data!$Q:$Q, "2001", data!$L:$L, 1)</f>
        <v>5</v>
      </c>
    </row>
    <row r="56" spans="38:39">
      <c r="AL56">
        <v>2002</v>
      </c>
      <c r="AM56">
        <f>SUMIFS(data!$E:$E, data!$Q:$Q, "2002", data!$L:$L, 1)</f>
        <v>8</v>
      </c>
    </row>
    <row r="57" spans="38:39">
      <c r="AL57">
        <v>2003</v>
      </c>
      <c r="AM57">
        <f>SUMIFS(data!$E:$E, data!$Q:$Q, "2003", data!$L:$L, 1)</f>
        <v>10</v>
      </c>
    </row>
    <row r="58" spans="38:39">
      <c r="AL58">
        <v>2004</v>
      </c>
      <c r="AM58">
        <f>SUMIFS(data!$E:$E, data!$Q:$Q, "2004", data!$L:$L, 1)</f>
        <v>4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4</v>
      </c>
    </row>
    <row r="61" spans="38:39">
      <c r="AL61">
        <v>2007</v>
      </c>
      <c r="AM61">
        <f>SUMIFS(data!$E:$E, data!$Q:$Q, "2007", data!$L:$L, 1)</f>
        <v>9</v>
      </c>
    </row>
    <row r="62" spans="38:39">
      <c r="AL62">
        <v>2008</v>
      </c>
      <c r="AM62">
        <f>SUMIFS(data!$E:$E, data!$Q:$Q, "2008", data!$L:$L, 1)</f>
        <v>15</v>
      </c>
    </row>
    <row r="63" spans="38:39">
      <c r="AL63">
        <v>2009</v>
      </c>
      <c r="AM63">
        <f>SUMIFS(data!$E:$E, data!$Q:$Q, "2009", data!$L:$L, 1)</f>
        <v>4</v>
      </c>
    </row>
    <row r="64" spans="38:39">
      <c r="AL64">
        <v>2010</v>
      </c>
      <c r="AM64">
        <f>SUMIFS(data!$E:$E, data!$Q:$Q, "2010", data!$L:$L, 1)</f>
        <v>7</v>
      </c>
    </row>
    <row r="65" spans="38:39">
      <c r="AL65">
        <v>2011</v>
      </c>
      <c r="AM65">
        <f>SUMIFS(data!$E:$E, data!$Q:$Q, "2011", data!$L:$L, 1)</f>
        <v>9</v>
      </c>
    </row>
    <row r="66" spans="38:39">
      <c r="AL66">
        <v>2012</v>
      </c>
      <c r="AM66">
        <f>SUMIFS(data!$E:$E, data!$Q:$Q, "2012", data!$L:$L, 1)</f>
        <v>11</v>
      </c>
    </row>
    <row r="67" spans="38:39">
      <c r="AL67">
        <v>2013</v>
      </c>
      <c r="AM67">
        <f>SUMIFS(data!$E:$E, data!$Q:$Q, "2013", data!$L:$L, 1)</f>
        <v>11</v>
      </c>
    </row>
    <row r="68" spans="38:39">
      <c r="AL68">
        <v>2014</v>
      </c>
      <c r="AM68">
        <f>SUMIFS(data!$E:$E, data!$Q:$Q, "2014", data!$L:$L, 1)</f>
        <v>9</v>
      </c>
    </row>
    <row r="69" spans="38:39">
      <c r="AL69">
        <v>2015</v>
      </c>
      <c r="AM69">
        <f>SUMIFS(data!$E:$E, data!$Q:$Q, "2015", data!$L:$L, 1)</f>
        <v>6</v>
      </c>
    </row>
    <row r="70" spans="38:39">
      <c r="AL70">
        <v>2016</v>
      </c>
      <c r="AM70">
        <f>SUMIFS(data!$E:$E, data!$Q:$Q, "2016", data!$L:$L, 1)</f>
        <v>3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4</v>
      </c>
    </row>
    <row r="73" spans="38:39">
      <c r="AL73">
        <v>2019</v>
      </c>
      <c r="AM73">
        <f>SUMIFS(data!$E:$E, data!$Q:$Q, "2019", data!$L:$L, 1)</f>
        <v>9</v>
      </c>
    </row>
    <row r="74" spans="38:39">
      <c r="AL74">
        <v>2020</v>
      </c>
      <c r="AM74">
        <f>SUMIFS(data!$E:$E, data!$Q:$Q, "2020", data!$L:$L, 1)</f>
        <v>15</v>
      </c>
    </row>
    <row r="75" spans="38:39">
      <c r="AL75">
        <v>2021</v>
      </c>
      <c r="AM75">
        <f>SUMIFS(data!$E:$E, data!$Q:$Q, "2021", data!$L:$L, 1)</f>
        <v>7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35" t="s">
        <v>133</v>
      </c>
      <c r="N8" s="35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85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3</v>
      </c>
    </row>
    <row r="17" spans="12:14">
      <c r="L17" s="2" t="s">
        <v>52</v>
      </c>
      <c r="M17" s="2" t="s">
        <v>75</v>
      </c>
      <c r="N17" s="2">
        <f>SUMIFS(data!E:E, data!B:B, "=loth", data!L:L, 1)</f>
        <v>6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24</v>
      </c>
    </row>
    <row r="21" spans="12:14">
      <c r="L21" s="2" t="s">
        <v>62</v>
      </c>
      <c r="M21" s="2" t="s">
        <v>79</v>
      </c>
      <c r="N21" s="2">
        <f>SUMIFS(data!E:E, data!B:B, "=oheb", data!L:L, 1)</f>
        <v>16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88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230</v>
      </c>
    </row>
    <row r="28" spans="12:14">
      <c r="L28" s="17"/>
      <c r="M28" s="18"/>
    </row>
    <row r="29" spans="12:14">
      <c r="L29" s="36"/>
    </row>
    <row r="30" spans="12:14">
      <c r="L30" s="36"/>
    </row>
    <row r="31" spans="12:14">
      <c r="L31" s="36"/>
    </row>
    <row r="32" spans="12:14">
      <c r="L32" s="36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2023-05-10T16:47:25Z</dcterms:modified>
</cp:coreProperties>
</file>