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data!$A$1:$EE$207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P29" i="1"/>
  <c r="Q29" i="1"/>
  <c r="O117" i="1"/>
  <c r="P117" i="1"/>
  <c r="Q117" i="1"/>
  <c r="O118" i="1"/>
  <c r="P118" i="1"/>
  <c r="Q118" i="1"/>
  <c r="O116" i="1"/>
  <c r="P116" i="1"/>
  <c r="Q116" i="1"/>
  <c r="O115" i="1"/>
  <c r="P115" i="1"/>
  <c r="Q115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114" i="1"/>
  <c r="P114" i="1"/>
  <c r="O113" i="1"/>
  <c r="P113" i="1"/>
  <c r="O109" i="1"/>
  <c r="P109" i="1"/>
  <c r="O111" i="1"/>
  <c r="P111" i="1"/>
  <c r="O112" i="1"/>
  <c r="P112" i="1"/>
  <c r="O110" i="1"/>
  <c r="P110" i="1"/>
  <c r="EE108" i="1"/>
  <c r="ED108" i="1"/>
  <c r="EC108" i="1"/>
  <c r="EB108" i="1"/>
  <c r="EA108" i="1"/>
  <c r="DZ108" i="1"/>
  <c r="DY108" i="1"/>
  <c r="DX108" i="1"/>
  <c r="DW108" i="1"/>
  <c r="DV108" i="1"/>
  <c r="DU108" i="1"/>
  <c r="DT108" i="1"/>
  <c r="DS108" i="1"/>
  <c r="DR108" i="1"/>
  <c r="DQ108" i="1"/>
  <c r="DP108" i="1"/>
  <c r="DO108" i="1"/>
  <c r="DN108" i="1"/>
  <c r="DM108" i="1"/>
  <c r="DL108" i="1"/>
  <c r="DK108" i="1"/>
  <c r="DJ108" i="1"/>
  <c r="DI108" i="1"/>
  <c r="DH108" i="1"/>
  <c r="DG108" i="1"/>
  <c r="DF108" i="1"/>
  <c r="DE108" i="1"/>
  <c r="DD108" i="1"/>
  <c r="DC108" i="1"/>
  <c r="P108" i="1"/>
  <c r="O108" i="1"/>
  <c r="EE107" i="1"/>
  <c r="ED107" i="1"/>
  <c r="EC107" i="1"/>
  <c r="EB107" i="1"/>
  <c r="EA107" i="1"/>
  <c r="DZ107" i="1"/>
  <c r="DY107" i="1"/>
  <c r="DX107" i="1"/>
  <c r="DW107" i="1"/>
  <c r="DV107" i="1"/>
  <c r="DU107" i="1"/>
  <c r="DT107" i="1"/>
  <c r="DS107" i="1"/>
  <c r="DR107" i="1"/>
  <c r="DQ107" i="1"/>
  <c r="DP107" i="1"/>
  <c r="DO107" i="1"/>
  <c r="DN107" i="1"/>
  <c r="DM107" i="1"/>
  <c r="DL107" i="1"/>
  <c r="DK107" i="1"/>
  <c r="DJ107" i="1"/>
  <c r="DI107" i="1"/>
  <c r="DH107" i="1"/>
  <c r="DG107" i="1"/>
  <c r="DF107" i="1"/>
  <c r="DE107" i="1"/>
  <c r="DD107" i="1"/>
  <c r="DC107" i="1"/>
  <c r="P107" i="1"/>
  <c r="O107" i="1"/>
  <c r="O89" i="1"/>
  <c r="P89" i="1"/>
  <c r="O87" i="1"/>
  <c r="P87" i="1"/>
  <c r="O103" i="1"/>
  <c r="P103" i="1"/>
  <c r="O106" i="1"/>
  <c r="P106" i="1"/>
  <c r="O105" i="1"/>
  <c r="P105" i="1"/>
  <c r="O104" i="1"/>
  <c r="P104" i="1"/>
  <c r="O102" i="1"/>
  <c r="P102" i="1"/>
  <c r="O101" i="1"/>
  <c r="P101" i="1"/>
  <c r="O100" i="1"/>
  <c r="P100" i="1"/>
  <c r="O99" i="1"/>
  <c r="P99" i="1"/>
  <c r="O54" i="1"/>
  <c r="P54" i="1"/>
  <c r="O47" i="1"/>
  <c r="P47" i="1"/>
  <c r="O46" i="1"/>
  <c r="P46" i="1"/>
  <c r="O98" i="1"/>
  <c r="P98" i="1"/>
  <c r="O97" i="1"/>
  <c r="P97" i="1"/>
  <c r="O96" i="1"/>
  <c r="P96" i="1"/>
  <c r="O90" i="1"/>
  <c r="P90" i="1"/>
  <c r="O95" i="1"/>
  <c r="P95" i="1"/>
  <c r="O92" i="1"/>
  <c r="P92" i="1"/>
  <c r="O91" i="1"/>
  <c r="P91" i="1"/>
  <c r="O94" i="1"/>
  <c r="P94" i="1"/>
  <c r="O93" i="1"/>
  <c r="P93" i="1"/>
  <c r="O88" i="1"/>
  <c r="P88" i="1"/>
  <c r="O42" i="1"/>
  <c r="P42" i="1"/>
  <c r="O86" i="1"/>
  <c r="P86" i="1"/>
  <c r="O85" i="1"/>
  <c r="P85" i="1"/>
  <c r="O84" i="1"/>
  <c r="P84" i="1"/>
  <c r="O82" i="1"/>
  <c r="P82" i="1"/>
  <c r="O83" i="1"/>
  <c r="P83" i="1"/>
  <c r="O81" i="1"/>
  <c r="P81" i="1"/>
  <c r="O80" i="1"/>
  <c r="P80" i="1"/>
  <c r="O53" i="1"/>
  <c r="P53" i="1"/>
  <c r="O59" i="1"/>
  <c r="P59" i="1"/>
  <c r="O71" i="1"/>
  <c r="P71" i="1"/>
  <c r="O79" i="1"/>
  <c r="P79" i="1"/>
  <c r="O68" i="1"/>
  <c r="P68" i="1"/>
  <c r="O67" i="1"/>
  <c r="P67" i="1"/>
  <c r="O65" i="1"/>
  <c r="P65" i="1"/>
  <c r="O78" i="1"/>
  <c r="P78" i="1"/>
  <c r="O77" i="1"/>
  <c r="P77" i="1"/>
  <c r="O75" i="1"/>
  <c r="P75" i="1"/>
  <c r="O63" i="1"/>
  <c r="P63" i="1"/>
  <c r="O73" i="1"/>
  <c r="P73" i="1"/>
  <c r="O70" i="1"/>
  <c r="P70" i="1"/>
  <c r="O64" i="1"/>
  <c r="P64" i="1"/>
  <c r="O72" i="1"/>
  <c r="P72" i="1"/>
  <c r="O69" i="1"/>
  <c r="P69" i="1"/>
  <c r="O76" i="1"/>
  <c r="P76" i="1"/>
  <c r="O74" i="1"/>
  <c r="P74" i="1"/>
  <c r="O66" i="1"/>
  <c r="P66" i="1"/>
  <c r="O62" i="1"/>
  <c r="P62" i="1"/>
  <c r="O61" i="1"/>
  <c r="P61" i="1"/>
  <c r="O60" i="1"/>
  <c r="P60" i="1"/>
  <c r="O58" i="1"/>
  <c r="P58" i="1"/>
  <c r="O57" i="1"/>
  <c r="P57" i="1"/>
  <c r="O56" i="1"/>
  <c r="P56" i="1"/>
  <c r="O55" i="1"/>
  <c r="P55" i="1"/>
  <c r="O52" i="1"/>
  <c r="P52" i="1"/>
  <c r="O51" i="1"/>
  <c r="P51" i="1"/>
  <c r="O50" i="1"/>
  <c r="P50" i="1"/>
  <c r="O49" i="1"/>
  <c r="P49" i="1"/>
  <c r="O48" i="1"/>
  <c r="P48" i="1"/>
  <c r="O45" i="1"/>
  <c r="P45" i="1"/>
  <c r="O44" i="1"/>
  <c r="P44" i="1"/>
  <c r="O43" i="1"/>
  <c r="P43" i="1"/>
  <c r="O41" i="1"/>
  <c r="P41" i="1"/>
  <c r="O40" i="1"/>
  <c r="P40" i="1"/>
  <c r="O39" i="1"/>
  <c r="P39" i="1"/>
  <c r="O38" i="1"/>
  <c r="P38" i="1"/>
  <c r="O37" i="1"/>
  <c r="P37" i="1"/>
  <c r="O36" i="1"/>
  <c r="P36" i="1"/>
  <c r="O35" i="1"/>
  <c r="P35" i="1"/>
  <c r="O34" i="1"/>
  <c r="P34" i="1"/>
  <c r="O33" i="1"/>
  <c r="P33" i="1"/>
  <c r="O32" i="1"/>
  <c r="P32" i="1"/>
  <c r="O31" i="1"/>
  <c r="P31" i="1"/>
  <c r="O26" i="1"/>
  <c r="P26" i="1"/>
  <c r="O30" i="1"/>
  <c r="P30" i="1"/>
  <c r="O28" i="1"/>
  <c r="P28" i="1"/>
  <c r="O27" i="1"/>
  <c r="P27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O9" i="1"/>
  <c r="P9" i="1"/>
  <c r="O8" i="1"/>
  <c r="P8" i="1"/>
  <c r="O7" i="1"/>
  <c r="P7" i="1"/>
  <c r="O6" i="1"/>
  <c r="P6" i="1"/>
  <c r="O5" i="1"/>
  <c r="P5" i="1"/>
  <c r="O4" i="1"/>
  <c r="P4" i="1"/>
  <c r="O3" i="1"/>
  <c r="P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205" i="1"/>
  <c r="DO178" i="1"/>
  <c r="DG204" i="1"/>
  <c r="DK202" i="1"/>
  <c r="DC202" i="1"/>
  <c r="EA202" i="1"/>
  <c r="DY188" i="1"/>
  <c r="DE188" i="1"/>
  <c r="DU165" i="1"/>
  <c r="DP203" i="1"/>
  <c r="DJ166" i="1"/>
  <c r="DW144" i="1"/>
  <c r="DE201" i="1"/>
  <c r="DE24" i="1"/>
  <c r="DE15" i="1"/>
  <c r="DE197" i="1"/>
  <c r="DE190" i="1"/>
  <c r="DC184" i="1"/>
  <c r="DC175" i="1"/>
  <c r="DC167" i="1"/>
  <c r="DC157" i="1"/>
  <c r="DC149" i="1"/>
  <c r="DC140" i="1"/>
  <c r="DC132" i="1"/>
  <c r="DC123" i="1"/>
  <c r="DC114" i="1"/>
  <c r="DF101" i="1"/>
  <c r="DC93" i="1"/>
  <c r="DF88" i="1"/>
  <c r="DJ80" i="1"/>
  <c r="DP30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8" i="1"/>
  <c r="DW28" i="1"/>
  <c r="EA28" i="1"/>
  <c r="DN31" i="1"/>
  <c r="DV31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E33" i="1"/>
  <c r="DG33" i="1"/>
  <c r="DM33" i="1"/>
  <c r="DU33" i="1"/>
  <c r="DW33" i="1"/>
  <c r="EC33" i="1"/>
  <c r="DD35" i="1"/>
  <c r="DH35" i="1"/>
  <c r="DP35" i="1"/>
  <c r="DR35" i="1"/>
  <c r="DZ35" i="1"/>
  <c r="EB35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G37" i="1"/>
  <c r="DO37" i="1"/>
  <c r="DQ37" i="1"/>
  <c r="DW37" i="1"/>
  <c r="EE37" i="1"/>
  <c r="DJ39" i="1"/>
  <c r="DN39" i="1"/>
  <c r="DT39" i="1"/>
  <c r="DU39" i="1"/>
  <c r="DY39" i="1"/>
  <c r="DZ39" i="1"/>
  <c r="ED39" i="1"/>
  <c r="DD40" i="1"/>
  <c r="DF40" i="1"/>
  <c r="DH40" i="1"/>
  <c r="DJ40" i="1"/>
  <c r="DL40" i="1"/>
  <c r="DN40" i="1"/>
  <c r="DP40" i="1"/>
  <c r="DR40" i="1"/>
  <c r="DT40" i="1"/>
  <c r="DV40" i="1"/>
  <c r="DX40" i="1"/>
  <c r="DZ40" i="1"/>
  <c r="EB40" i="1"/>
  <c r="ED40" i="1"/>
  <c r="DD41" i="1"/>
  <c r="DE41" i="1"/>
  <c r="DI41" i="1"/>
  <c r="DL41" i="1"/>
  <c r="DM41" i="1"/>
  <c r="DQ41" i="1"/>
  <c r="DT41" i="1"/>
  <c r="DU41" i="1"/>
  <c r="DY41" i="1"/>
  <c r="EB41" i="1"/>
  <c r="EC41" i="1"/>
  <c r="DH43" i="1"/>
  <c r="EB43" i="1"/>
  <c r="DD44" i="1"/>
  <c r="DE44" i="1"/>
  <c r="DH44" i="1"/>
  <c r="DI44" i="1"/>
  <c r="DL44" i="1"/>
  <c r="DM44" i="1"/>
  <c r="DP44" i="1"/>
  <c r="DQ44" i="1"/>
  <c r="DT44" i="1"/>
  <c r="DU44" i="1"/>
  <c r="DX44" i="1"/>
  <c r="DY44" i="1"/>
  <c r="EB44" i="1"/>
  <c r="EC44" i="1"/>
  <c r="DD45" i="1"/>
  <c r="DF45" i="1"/>
  <c r="DH45" i="1"/>
  <c r="DJ45" i="1"/>
  <c r="DL45" i="1"/>
  <c r="DN45" i="1"/>
  <c r="DP45" i="1"/>
  <c r="DR45" i="1"/>
  <c r="DT45" i="1"/>
  <c r="DV45" i="1"/>
  <c r="DX45" i="1"/>
  <c r="DZ45" i="1"/>
  <c r="EB45" i="1"/>
  <c r="ED45" i="1"/>
  <c r="DC48" i="1"/>
  <c r="DG48" i="1"/>
  <c r="DJ48" i="1"/>
  <c r="DK48" i="1"/>
  <c r="DO48" i="1"/>
  <c r="DR48" i="1"/>
  <c r="DS48" i="1"/>
  <c r="DW48" i="1"/>
  <c r="DZ48" i="1"/>
  <c r="EA48" i="1"/>
  <c r="EE48" i="1"/>
  <c r="DP49" i="1"/>
  <c r="DC50" i="1"/>
  <c r="DF50" i="1"/>
  <c r="DG50" i="1"/>
  <c r="DJ50" i="1"/>
  <c r="DK50" i="1"/>
  <c r="DN50" i="1"/>
  <c r="DO50" i="1"/>
  <c r="DR50" i="1"/>
  <c r="DS50" i="1"/>
  <c r="DV50" i="1"/>
  <c r="DW50" i="1"/>
  <c r="DZ50" i="1"/>
  <c r="EA50" i="1"/>
  <c r="ED50" i="1"/>
  <c r="EE50" i="1"/>
  <c r="DD51" i="1"/>
  <c r="DF51" i="1"/>
  <c r="DH51" i="1"/>
  <c r="DJ51" i="1"/>
  <c r="DL51" i="1"/>
  <c r="DN51" i="1"/>
  <c r="DP51" i="1"/>
  <c r="DR51" i="1"/>
  <c r="DT51" i="1"/>
  <c r="DV51" i="1"/>
  <c r="DX51" i="1"/>
  <c r="DZ51" i="1"/>
  <c r="EB51" i="1"/>
  <c r="ED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N55" i="1"/>
  <c r="DE56" i="1"/>
  <c r="DF56" i="1"/>
  <c r="DI56" i="1"/>
  <c r="DJ56" i="1"/>
  <c r="DM56" i="1"/>
  <c r="DN56" i="1"/>
  <c r="DQ56" i="1"/>
  <c r="DR56" i="1"/>
  <c r="DU56" i="1"/>
  <c r="DV56" i="1"/>
  <c r="DY56" i="1"/>
  <c r="DZ56" i="1"/>
  <c r="EC56" i="1"/>
  <c r="ED56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DC58" i="1"/>
  <c r="DD58" i="1"/>
  <c r="DG58" i="1"/>
  <c r="DK58" i="1"/>
  <c r="DL58" i="1"/>
  <c r="DO58" i="1"/>
  <c r="DS58" i="1"/>
  <c r="DT58" i="1"/>
  <c r="DW58" i="1"/>
  <c r="EA58" i="1"/>
  <c r="EB58" i="1"/>
  <c r="EE58" i="1"/>
  <c r="DO60" i="1"/>
  <c r="DW60" i="1"/>
  <c r="DE61" i="1"/>
  <c r="DF61" i="1"/>
  <c r="DI61" i="1"/>
  <c r="DJ61" i="1"/>
  <c r="DM61" i="1"/>
  <c r="DN61" i="1"/>
  <c r="DQ61" i="1"/>
  <c r="DR61" i="1"/>
  <c r="DU61" i="1"/>
  <c r="DV61" i="1"/>
  <c r="DY61" i="1"/>
  <c r="DZ61" i="1"/>
  <c r="EC61" i="1"/>
  <c r="ED61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DE66" i="1"/>
  <c r="DH66" i="1"/>
  <c r="DI66" i="1"/>
  <c r="DM66" i="1"/>
  <c r="DP66" i="1"/>
  <c r="DQ66" i="1"/>
  <c r="DU66" i="1"/>
  <c r="DX66" i="1"/>
  <c r="DY66" i="1"/>
  <c r="EC66" i="1"/>
  <c r="DR74" i="1"/>
  <c r="DE76" i="1"/>
  <c r="DF76" i="1"/>
  <c r="DI76" i="1"/>
  <c r="DJ76" i="1"/>
  <c r="DM76" i="1"/>
  <c r="DN76" i="1"/>
  <c r="DQ76" i="1"/>
  <c r="DR76" i="1"/>
  <c r="DU76" i="1"/>
  <c r="DV76" i="1"/>
  <c r="DY76" i="1"/>
  <c r="DZ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E78" i="1"/>
  <c r="DH78" i="1"/>
  <c r="DI78" i="1"/>
  <c r="DM78" i="1"/>
  <c r="DP78" i="1"/>
  <c r="DQ78" i="1"/>
  <c r="DU78" i="1"/>
  <c r="DX78" i="1"/>
  <c r="DY78" i="1"/>
  <c r="EC78" i="1"/>
  <c r="DN80" i="1"/>
  <c r="DX80" i="1"/>
  <c r="DC79" i="1"/>
  <c r="DE79" i="1"/>
  <c r="DF79" i="1"/>
  <c r="DG79" i="1"/>
  <c r="DI79" i="1"/>
  <c r="DJ79" i="1"/>
  <c r="DK79" i="1"/>
  <c r="DM79" i="1"/>
  <c r="DN79" i="1"/>
  <c r="DO79" i="1"/>
  <c r="DQ79" i="1"/>
  <c r="DR79" i="1"/>
  <c r="DS79" i="1"/>
  <c r="DU79" i="1"/>
  <c r="DV79" i="1"/>
  <c r="DW79" i="1"/>
  <c r="DY79" i="1"/>
  <c r="DZ79" i="1"/>
  <c r="EA79" i="1"/>
  <c r="EC79" i="1"/>
  <c r="ED79" i="1"/>
  <c r="EE79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F84" i="1"/>
  <c r="DG84" i="1"/>
  <c r="DK84" i="1"/>
  <c r="DN84" i="1"/>
  <c r="DO84" i="1"/>
  <c r="DR84" i="1"/>
  <c r="DS84" i="1"/>
  <c r="DT84" i="1"/>
  <c r="DW84" i="1"/>
  <c r="DX84" i="1"/>
  <c r="DZ84" i="1"/>
  <c r="EB84" i="1"/>
  <c r="ED84" i="1"/>
  <c r="EE84" i="1"/>
  <c r="DE81" i="1"/>
  <c r="DO81" i="1"/>
  <c r="DP81" i="1"/>
  <c r="DZ81" i="1"/>
  <c r="EA81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8" i="1"/>
  <c r="DD88" i="1"/>
  <c r="DE88" i="1"/>
  <c r="DG88" i="1"/>
  <c r="DH88" i="1"/>
  <c r="DI88" i="1"/>
  <c r="DK88" i="1"/>
  <c r="DL88" i="1"/>
  <c r="DM88" i="1"/>
  <c r="DO88" i="1"/>
  <c r="DP88" i="1"/>
  <c r="DQ88" i="1"/>
  <c r="DS88" i="1"/>
  <c r="DT88" i="1"/>
  <c r="DU88" i="1"/>
  <c r="DW88" i="1"/>
  <c r="DX88" i="1"/>
  <c r="DY88" i="1"/>
  <c r="EA88" i="1"/>
  <c r="EB88" i="1"/>
  <c r="EC88" i="1"/>
  <c r="EE88" i="1"/>
  <c r="DG93" i="1"/>
  <c r="DH93" i="1"/>
  <c r="DR93" i="1"/>
  <c r="DS93" i="1"/>
  <c r="EB93" i="1"/>
  <c r="ED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F96" i="1"/>
  <c r="DL96" i="1"/>
  <c r="DP96" i="1"/>
  <c r="DW96" i="1"/>
  <c r="EA96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J101" i="1"/>
  <c r="DK101" i="1"/>
  <c r="DT101" i="1"/>
  <c r="DV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N106" i="1"/>
  <c r="DO106" i="1"/>
  <c r="DX106" i="1"/>
  <c r="DZ106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F114" i="1"/>
  <c r="DG114" i="1"/>
  <c r="DN114" i="1"/>
  <c r="DO114" i="1"/>
  <c r="DV114" i="1"/>
  <c r="DW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J119" i="1"/>
  <c r="DK119" i="1"/>
  <c r="DR119" i="1"/>
  <c r="DS119" i="1"/>
  <c r="DZ119" i="1"/>
  <c r="EA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F123" i="1"/>
  <c r="DG123" i="1"/>
  <c r="DN123" i="1"/>
  <c r="DO123" i="1"/>
  <c r="DV123" i="1"/>
  <c r="DW123" i="1"/>
  <c r="ED123" i="1"/>
  <c r="EE123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J128" i="1"/>
  <c r="DK128" i="1"/>
  <c r="DR128" i="1"/>
  <c r="DS128" i="1"/>
  <c r="DZ128" i="1"/>
  <c r="EA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2" i="1"/>
  <c r="DG132" i="1"/>
  <c r="DN132" i="1"/>
  <c r="DO132" i="1"/>
  <c r="DV132" i="1"/>
  <c r="DW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J136" i="1"/>
  <c r="DK136" i="1"/>
  <c r="DR136" i="1"/>
  <c r="DS136" i="1"/>
  <c r="DZ136" i="1"/>
  <c r="EA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F140" i="1"/>
  <c r="DG140" i="1"/>
  <c r="DN140" i="1"/>
  <c r="DO140" i="1"/>
  <c r="DV140" i="1"/>
  <c r="DW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5" i="1"/>
  <c r="DJ145" i="1"/>
  <c r="DK145" i="1"/>
  <c r="DR145" i="1"/>
  <c r="DS145" i="1"/>
  <c r="DZ145" i="1"/>
  <c r="EA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F149" i="1"/>
  <c r="DG149" i="1"/>
  <c r="DN149" i="1"/>
  <c r="DO149" i="1"/>
  <c r="DV149" i="1"/>
  <c r="DW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J153" i="1"/>
  <c r="DK153" i="1"/>
  <c r="DR153" i="1"/>
  <c r="DS153" i="1"/>
  <c r="DZ153" i="1"/>
  <c r="EA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F157" i="1"/>
  <c r="DG157" i="1"/>
  <c r="DN157" i="1"/>
  <c r="DO157" i="1"/>
  <c r="DV157" i="1"/>
  <c r="DW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J161" i="1"/>
  <c r="DK161" i="1"/>
  <c r="DR161" i="1"/>
  <c r="DS161" i="1"/>
  <c r="DZ161" i="1"/>
  <c r="EA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F167" i="1"/>
  <c r="DG167" i="1"/>
  <c r="DN167" i="1"/>
  <c r="DO167" i="1"/>
  <c r="DV167" i="1"/>
  <c r="DW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J171" i="1"/>
  <c r="DK171" i="1"/>
  <c r="DR171" i="1"/>
  <c r="DS171" i="1"/>
  <c r="DZ171" i="1"/>
  <c r="EA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F175" i="1"/>
  <c r="DG175" i="1"/>
  <c r="DN175" i="1"/>
  <c r="DO175" i="1"/>
  <c r="DV175" i="1"/>
  <c r="DW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C180" i="1"/>
  <c r="DJ180" i="1"/>
  <c r="DK180" i="1"/>
  <c r="DR180" i="1"/>
  <c r="DS180" i="1"/>
  <c r="DZ180" i="1"/>
  <c r="EA180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DF184" i="1"/>
  <c r="DG184" i="1"/>
  <c r="DN184" i="1"/>
  <c r="DO184" i="1"/>
  <c r="DV184" i="1"/>
  <c r="DW184" i="1"/>
  <c r="ED184" i="1"/>
  <c r="EE184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DC186" i="1"/>
  <c r="DD186" i="1"/>
  <c r="DE186" i="1"/>
  <c r="DF186" i="1"/>
  <c r="DG186" i="1"/>
  <c r="DH186" i="1"/>
  <c r="DI186" i="1"/>
  <c r="DJ186" i="1"/>
  <c r="DK186" i="1"/>
  <c r="DL186" i="1"/>
  <c r="DM186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I189" i="1"/>
  <c r="DJ189" i="1"/>
  <c r="DQ189" i="1"/>
  <c r="DR189" i="1"/>
  <c r="DY189" i="1"/>
  <c r="DZ189" i="1"/>
  <c r="DC192" i="1"/>
  <c r="DD192" i="1"/>
  <c r="DE192" i="1"/>
  <c r="DF192" i="1"/>
  <c r="DG192" i="1"/>
  <c r="DH192" i="1"/>
  <c r="DI192" i="1"/>
  <c r="DJ192" i="1"/>
  <c r="DK192" i="1"/>
  <c r="DL192" i="1"/>
  <c r="DM192" i="1"/>
  <c r="DN192" i="1"/>
  <c r="DO192" i="1"/>
  <c r="DP192" i="1"/>
  <c r="DQ192" i="1"/>
  <c r="DR192" i="1"/>
  <c r="DS192" i="1"/>
  <c r="DT192" i="1"/>
  <c r="DU192" i="1"/>
  <c r="DV192" i="1"/>
  <c r="DW192" i="1"/>
  <c r="DX192" i="1"/>
  <c r="DY192" i="1"/>
  <c r="DZ192" i="1"/>
  <c r="EA192" i="1"/>
  <c r="EB192" i="1"/>
  <c r="EC192" i="1"/>
  <c r="ED192" i="1"/>
  <c r="EE192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DF190" i="1"/>
  <c r="DI190" i="1"/>
  <c r="DN190" i="1"/>
  <c r="DQ190" i="1"/>
  <c r="DV190" i="1"/>
  <c r="DY190" i="1"/>
  <c r="ED190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DC193" i="1"/>
  <c r="DD193" i="1"/>
  <c r="DE193" i="1"/>
  <c r="DF193" i="1"/>
  <c r="DG193" i="1"/>
  <c r="DH193" i="1"/>
  <c r="DI193" i="1"/>
  <c r="DJ193" i="1"/>
  <c r="DK193" i="1"/>
  <c r="DL193" i="1"/>
  <c r="DM193" i="1"/>
  <c r="DN193" i="1"/>
  <c r="DO193" i="1"/>
  <c r="DP193" i="1"/>
  <c r="DQ193" i="1"/>
  <c r="DR193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DC196" i="1"/>
  <c r="DD196" i="1"/>
  <c r="DE196" i="1"/>
  <c r="DF196" i="1"/>
  <c r="DG196" i="1"/>
  <c r="DH196" i="1"/>
  <c r="DI196" i="1"/>
  <c r="DJ196" i="1"/>
  <c r="DK196" i="1"/>
  <c r="DL196" i="1"/>
  <c r="DM196" i="1"/>
  <c r="DN196" i="1"/>
  <c r="DO196" i="1"/>
  <c r="DP196" i="1"/>
  <c r="DQ196" i="1"/>
  <c r="DR196" i="1"/>
  <c r="DS196" i="1"/>
  <c r="DT196" i="1"/>
  <c r="DU196" i="1"/>
  <c r="DV196" i="1"/>
  <c r="DW196" i="1"/>
  <c r="DX196" i="1"/>
  <c r="DY196" i="1"/>
  <c r="DZ196" i="1"/>
  <c r="EA196" i="1"/>
  <c r="EB196" i="1"/>
  <c r="EC196" i="1"/>
  <c r="ED196" i="1"/>
  <c r="EE196" i="1"/>
  <c r="DC197" i="1"/>
  <c r="DD197" i="1"/>
  <c r="DG197" i="1"/>
  <c r="DH197" i="1"/>
  <c r="DK197" i="1"/>
  <c r="DL197" i="1"/>
  <c r="DO197" i="1"/>
  <c r="DP197" i="1"/>
  <c r="DS197" i="1"/>
  <c r="DT197" i="1"/>
  <c r="DW197" i="1"/>
  <c r="DX197" i="1"/>
  <c r="EA197" i="1"/>
  <c r="EB197" i="1"/>
  <c r="EE197" i="1"/>
  <c r="DC198" i="1"/>
  <c r="DD198" i="1"/>
  <c r="DE198" i="1"/>
  <c r="DF198" i="1"/>
  <c r="DG198" i="1"/>
  <c r="DH198" i="1"/>
  <c r="DI198" i="1"/>
  <c r="DJ198" i="1"/>
  <c r="DK198" i="1"/>
  <c r="DL198" i="1"/>
  <c r="DM198" i="1"/>
  <c r="DN198" i="1"/>
  <c r="DO198" i="1"/>
  <c r="DP198" i="1"/>
  <c r="DQ198" i="1"/>
  <c r="DR198" i="1"/>
  <c r="DS198" i="1"/>
  <c r="DT198" i="1"/>
  <c r="DU198" i="1"/>
  <c r="DV198" i="1"/>
  <c r="DW198" i="1"/>
  <c r="DX198" i="1"/>
  <c r="DY198" i="1"/>
  <c r="DZ198" i="1"/>
  <c r="EA198" i="1"/>
  <c r="EB198" i="1"/>
  <c r="EC198" i="1"/>
  <c r="ED198" i="1"/>
  <c r="EE198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99" i="1"/>
  <c r="DD199" i="1"/>
  <c r="DE199" i="1"/>
  <c r="DF199" i="1"/>
  <c r="DG199" i="1"/>
  <c r="DH199" i="1"/>
  <c r="DI199" i="1"/>
  <c r="DJ199" i="1"/>
  <c r="DK199" i="1"/>
  <c r="DL199" i="1"/>
  <c r="DM199" i="1"/>
  <c r="DN199" i="1"/>
  <c r="DO199" i="1"/>
  <c r="DP199" i="1"/>
  <c r="DQ199" i="1"/>
  <c r="DR199" i="1"/>
  <c r="DS199" i="1"/>
  <c r="DT199" i="1"/>
  <c r="DU199" i="1"/>
  <c r="DV199" i="1"/>
  <c r="DW199" i="1"/>
  <c r="DX199" i="1"/>
  <c r="DY199" i="1"/>
  <c r="DZ199" i="1"/>
  <c r="EA199" i="1"/>
  <c r="EB199" i="1"/>
  <c r="EC199" i="1"/>
  <c r="ED199" i="1"/>
  <c r="EE199" i="1"/>
  <c r="DC200" i="1"/>
  <c r="DD200" i="1"/>
  <c r="DE200" i="1"/>
  <c r="DF200" i="1"/>
  <c r="DG200" i="1"/>
  <c r="DH200" i="1"/>
  <c r="DI200" i="1"/>
  <c r="DJ200" i="1"/>
  <c r="DK200" i="1"/>
  <c r="DL200" i="1"/>
  <c r="DM200" i="1"/>
  <c r="DN200" i="1"/>
  <c r="DO200" i="1"/>
  <c r="DP200" i="1"/>
  <c r="DQ200" i="1"/>
  <c r="DR200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DC201" i="1"/>
  <c r="DD201" i="1"/>
  <c r="DG201" i="1"/>
  <c r="DH201" i="1"/>
  <c r="DK201" i="1"/>
  <c r="DL201" i="1"/>
  <c r="DO201" i="1"/>
  <c r="DP201" i="1"/>
  <c r="DS201" i="1"/>
  <c r="DT201" i="1"/>
  <c r="DW201" i="1"/>
  <c r="DX201" i="1"/>
  <c r="EA201" i="1"/>
  <c r="EB201" i="1"/>
  <c r="EE201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205" i="1"/>
  <c r="DI205" i="1"/>
  <c r="DM205" i="1"/>
  <c r="DQ205" i="1"/>
  <c r="DU205" i="1"/>
  <c r="DY205" i="1"/>
  <c r="EC205" i="1"/>
  <c r="DC206" i="1"/>
  <c r="DD206" i="1"/>
  <c r="DE206" i="1"/>
  <c r="DF206" i="1"/>
  <c r="DG206" i="1"/>
  <c r="DH206" i="1"/>
  <c r="DI206" i="1"/>
  <c r="DJ206" i="1"/>
  <c r="DK206" i="1"/>
  <c r="DL206" i="1"/>
  <c r="DM206" i="1"/>
  <c r="DN206" i="1"/>
  <c r="DO206" i="1"/>
  <c r="DP206" i="1"/>
  <c r="DQ206" i="1"/>
  <c r="DR206" i="1"/>
  <c r="DS206" i="1"/>
  <c r="DT206" i="1"/>
  <c r="DU206" i="1"/>
  <c r="DV206" i="1"/>
  <c r="DW206" i="1"/>
  <c r="DX206" i="1"/>
  <c r="DY206" i="1"/>
  <c r="DZ206" i="1"/>
  <c r="EA206" i="1"/>
  <c r="EB206" i="1"/>
  <c r="EC206" i="1"/>
  <c r="ED206" i="1"/>
  <c r="EE206" i="1"/>
  <c r="DC207" i="1"/>
  <c r="DD207" i="1"/>
  <c r="DE207" i="1"/>
  <c r="DF207" i="1"/>
  <c r="DG207" i="1"/>
  <c r="DH207" i="1"/>
  <c r="DI207" i="1"/>
  <c r="DJ207" i="1"/>
  <c r="DK207" i="1"/>
  <c r="DL207" i="1"/>
  <c r="DM207" i="1"/>
  <c r="DN207" i="1"/>
  <c r="DO207" i="1"/>
  <c r="DP207" i="1"/>
  <c r="DQ207" i="1"/>
  <c r="DR207" i="1"/>
  <c r="DS207" i="1"/>
  <c r="DT207" i="1"/>
  <c r="DU207" i="1"/>
  <c r="DV207" i="1"/>
  <c r="DW207" i="1"/>
  <c r="DX207" i="1"/>
  <c r="DY207" i="1"/>
  <c r="DZ207" i="1"/>
  <c r="EA207" i="1"/>
  <c r="EB207" i="1"/>
  <c r="EC207" i="1"/>
  <c r="ED207" i="1"/>
  <c r="EE207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78" i="1"/>
  <c r="DK178" i="1"/>
  <c r="DW178" i="1"/>
  <c r="EA178" i="1"/>
  <c r="DJ178" i="1"/>
  <c r="DN178" i="1"/>
  <c r="DZ178" i="1"/>
  <c r="ED178" i="1"/>
  <c r="DU178" i="1"/>
  <c r="EC178" i="1"/>
  <c r="DT178" i="1"/>
  <c r="EB178" i="1"/>
  <c r="DP178" i="1"/>
  <c r="DX178" i="1"/>
  <c r="DM166" i="1"/>
  <c r="DU166" i="1"/>
  <c r="EB166" i="1"/>
  <c r="DW166" i="1"/>
  <c r="DK166" i="1"/>
  <c r="DG166" i="1"/>
  <c r="DX166" i="1"/>
  <c r="DT166" i="1"/>
  <c r="DH166" i="1"/>
  <c r="DD166" i="1"/>
  <c r="DE144" i="1"/>
  <c r="DI144" i="1"/>
  <c r="DM144" i="1"/>
  <c r="DQ144" i="1"/>
  <c r="DU144" i="1"/>
  <c r="DY144" i="1"/>
  <c r="DX165" i="1"/>
  <c r="DP165" i="1"/>
  <c r="DR188" i="1"/>
  <c r="DJ188" i="1"/>
  <c r="DK165" i="1"/>
  <c r="DO165" i="1"/>
  <c r="EA165" i="1"/>
  <c r="EE165" i="1"/>
  <c r="DN165" i="1"/>
  <c r="DR165" i="1"/>
  <c r="ED165" i="1"/>
  <c r="DD188" i="1"/>
  <c r="DP188" i="1"/>
  <c r="DT188" i="1"/>
  <c r="DC188" i="1"/>
  <c r="DG188" i="1"/>
  <c r="DS188" i="1"/>
  <c r="DW188" i="1"/>
  <c r="EB205" i="1"/>
  <c r="DT205" i="1"/>
  <c r="DH205" i="1"/>
  <c r="DX6" i="1"/>
  <c r="DD6" i="1"/>
  <c r="DH6" i="1"/>
  <c r="DH18" i="1"/>
  <c r="DP18" i="1"/>
  <c r="DV34" i="1"/>
  <c r="DD34" i="1"/>
  <c r="DL34" i="1"/>
  <c r="DN34" i="1"/>
  <c r="DR43" i="1"/>
  <c r="DP43" i="1"/>
  <c r="DZ43" i="1"/>
  <c r="DF43" i="1"/>
  <c r="DJ55" i="1"/>
  <c r="DF55" i="1"/>
  <c r="DO55" i="1"/>
  <c r="EA55" i="1"/>
  <c r="DG55" i="1"/>
  <c r="DS55" i="1"/>
  <c r="ED55" i="1"/>
  <c r="DC55" i="1"/>
  <c r="DW55" i="1"/>
  <c r="DV55" i="1"/>
  <c r="EE55" i="1"/>
  <c r="DF74" i="1"/>
  <c r="DJ74" i="1"/>
  <c r="DS74" i="1"/>
  <c r="EE74" i="1"/>
  <c r="DK74" i="1"/>
  <c r="DW74" i="1"/>
  <c r="DO74" i="1"/>
  <c r="DZ74" i="1"/>
  <c r="DC74" i="1"/>
  <c r="EA74" i="1"/>
  <c r="DD81" i="1"/>
  <c r="DH81" i="1"/>
  <c r="DC81" i="1"/>
  <c r="DI81" i="1"/>
  <c r="DM81" i="1"/>
  <c r="DQ81" i="1"/>
  <c r="DU81" i="1"/>
  <c r="DY81" i="1"/>
  <c r="EC81" i="1"/>
  <c r="DF81" i="1"/>
  <c r="DL81" i="1"/>
  <c r="DR81" i="1"/>
  <c r="DW81" i="1"/>
  <c r="EB81" i="1"/>
  <c r="DG81" i="1"/>
  <c r="DN81" i="1"/>
  <c r="DS81" i="1"/>
  <c r="DX81" i="1"/>
  <c r="ED81" i="1"/>
  <c r="DE96" i="1"/>
  <c r="DI96" i="1"/>
  <c r="DM96" i="1"/>
  <c r="DQ96" i="1"/>
  <c r="DU96" i="1"/>
  <c r="DY96" i="1"/>
  <c r="EC96" i="1"/>
  <c r="DC96" i="1"/>
  <c r="DH96" i="1"/>
  <c r="DN96" i="1"/>
  <c r="DS96" i="1"/>
  <c r="DX96" i="1"/>
  <c r="ED96" i="1"/>
  <c r="DD96" i="1"/>
  <c r="DJ96" i="1"/>
  <c r="DO96" i="1"/>
  <c r="DT96" i="1"/>
  <c r="DZ96" i="1"/>
  <c r="EE96" i="1"/>
  <c r="DE106" i="1"/>
  <c r="DI106" i="1"/>
  <c r="DM106" i="1"/>
  <c r="DQ106" i="1"/>
  <c r="DU106" i="1"/>
  <c r="DY106" i="1"/>
  <c r="EC106" i="1"/>
  <c r="DF106" i="1"/>
  <c r="DK106" i="1"/>
  <c r="DP106" i="1"/>
  <c r="DV106" i="1"/>
  <c r="EA106" i="1"/>
  <c r="DG106" i="1"/>
  <c r="DL106" i="1"/>
  <c r="DR106" i="1"/>
  <c r="DW106" i="1"/>
  <c r="EB106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8" i="1"/>
  <c r="DH128" i="1"/>
  <c r="DL128" i="1"/>
  <c r="DP128" i="1"/>
  <c r="DT128" i="1"/>
  <c r="DX128" i="1"/>
  <c r="EB128" i="1"/>
  <c r="DE128" i="1"/>
  <c r="DI128" i="1"/>
  <c r="DM128" i="1"/>
  <c r="DQ128" i="1"/>
  <c r="DU128" i="1"/>
  <c r="DY128" i="1"/>
  <c r="EC128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D161" i="1"/>
  <c r="DH161" i="1"/>
  <c r="DL161" i="1"/>
  <c r="DP161" i="1"/>
  <c r="DT161" i="1"/>
  <c r="DX161" i="1"/>
  <c r="EB161" i="1"/>
  <c r="DE161" i="1"/>
  <c r="DI161" i="1"/>
  <c r="DM161" i="1"/>
  <c r="DQ161" i="1"/>
  <c r="DU161" i="1"/>
  <c r="DY161" i="1"/>
  <c r="EC161" i="1"/>
  <c r="DD171" i="1"/>
  <c r="DH171" i="1"/>
  <c r="DL171" i="1"/>
  <c r="DP171" i="1"/>
  <c r="DT171" i="1"/>
  <c r="DX171" i="1"/>
  <c r="EB171" i="1"/>
  <c r="DE171" i="1"/>
  <c r="DI171" i="1"/>
  <c r="DM171" i="1"/>
  <c r="DQ171" i="1"/>
  <c r="DU171" i="1"/>
  <c r="DY171" i="1"/>
  <c r="EC171" i="1"/>
  <c r="DD180" i="1"/>
  <c r="DH180" i="1"/>
  <c r="DL180" i="1"/>
  <c r="DP180" i="1"/>
  <c r="DT180" i="1"/>
  <c r="DX180" i="1"/>
  <c r="EB180" i="1"/>
  <c r="DE180" i="1"/>
  <c r="DI180" i="1"/>
  <c r="DM180" i="1"/>
  <c r="DQ180" i="1"/>
  <c r="DU180" i="1"/>
  <c r="DY180" i="1"/>
  <c r="EC180" i="1"/>
  <c r="DC189" i="1"/>
  <c r="DG189" i="1"/>
  <c r="DK189" i="1"/>
  <c r="DO189" i="1"/>
  <c r="DS189" i="1"/>
  <c r="DW189" i="1"/>
  <c r="EA189" i="1"/>
  <c r="EE189" i="1"/>
  <c r="DD189" i="1"/>
  <c r="DH189" i="1"/>
  <c r="DL189" i="1"/>
  <c r="DP189" i="1"/>
  <c r="DT189" i="1"/>
  <c r="DX189" i="1"/>
  <c r="EB189" i="1"/>
  <c r="EE188" i="1"/>
  <c r="DO188" i="1"/>
  <c r="EB188" i="1"/>
  <c r="DL188" i="1"/>
  <c r="DZ165" i="1"/>
  <c r="DJ165" i="1"/>
  <c r="DW165" i="1"/>
  <c r="DG165" i="1"/>
  <c r="DZ188" i="1"/>
  <c r="DL166" i="1"/>
  <c r="EC166" i="1"/>
  <c r="DO166" i="1"/>
  <c r="DZ166" i="1"/>
  <c r="DE166" i="1"/>
  <c r="DY178" i="1"/>
  <c r="DL178" i="1"/>
  <c r="DM178" i="1"/>
  <c r="DV178" i="1"/>
  <c r="DF178" i="1"/>
  <c r="DS178" i="1"/>
  <c r="DC178" i="1"/>
  <c r="EE205" i="1"/>
  <c r="EA205" i="1"/>
  <c r="DW205" i="1"/>
  <c r="DS205" i="1"/>
  <c r="DO205" i="1"/>
  <c r="DK205" i="1"/>
  <c r="DG205" i="1"/>
  <c r="DC205" i="1"/>
  <c r="ED201" i="1"/>
  <c r="DZ201" i="1"/>
  <c r="DV201" i="1"/>
  <c r="DR201" i="1"/>
  <c r="DN201" i="1"/>
  <c r="DJ201" i="1"/>
  <c r="DF201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97" i="1"/>
  <c r="DZ197" i="1"/>
  <c r="DV197" i="1"/>
  <c r="DR197" i="1"/>
  <c r="DN197" i="1"/>
  <c r="DJ197" i="1"/>
  <c r="DF197" i="1"/>
  <c r="EC190" i="1"/>
  <c r="DU190" i="1"/>
  <c r="DM190" i="1"/>
  <c r="ED189" i="1"/>
  <c r="DV189" i="1"/>
  <c r="DN189" i="1"/>
  <c r="DF189" i="1"/>
  <c r="EA184" i="1"/>
  <c r="DS184" i="1"/>
  <c r="DK184" i="1"/>
  <c r="EE180" i="1"/>
  <c r="DW180" i="1"/>
  <c r="DO180" i="1"/>
  <c r="DG180" i="1"/>
  <c r="EA175" i="1"/>
  <c r="DS175" i="1"/>
  <c r="DK175" i="1"/>
  <c r="EE171" i="1"/>
  <c r="DW171" i="1"/>
  <c r="DO171" i="1"/>
  <c r="DG171" i="1"/>
  <c r="EA167" i="1"/>
  <c r="DS167" i="1"/>
  <c r="DK167" i="1"/>
  <c r="EE161" i="1"/>
  <c r="DW161" i="1"/>
  <c r="DO161" i="1"/>
  <c r="DG161" i="1"/>
  <c r="EA157" i="1"/>
  <c r="DS157" i="1"/>
  <c r="DK157" i="1"/>
  <c r="EE153" i="1"/>
  <c r="DW153" i="1"/>
  <c r="DO153" i="1"/>
  <c r="DG153" i="1"/>
  <c r="EA149" i="1"/>
  <c r="DS149" i="1"/>
  <c r="DK149" i="1"/>
  <c r="EE145" i="1"/>
  <c r="DW145" i="1"/>
  <c r="DO145" i="1"/>
  <c r="DG145" i="1"/>
  <c r="EA140" i="1"/>
  <c r="DS140" i="1"/>
  <c r="DK140" i="1"/>
  <c r="EE136" i="1"/>
  <c r="DW136" i="1"/>
  <c r="DO136" i="1"/>
  <c r="DG136" i="1"/>
  <c r="EA132" i="1"/>
  <c r="DS132" i="1"/>
  <c r="DK132" i="1"/>
  <c r="EE128" i="1"/>
  <c r="DW128" i="1"/>
  <c r="DO128" i="1"/>
  <c r="DG128" i="1"/>
  <c r="EA123" i="1"/>
  <c r="DS123" i="1"/>
  <c r="DK123" i="1"/>
  <c r="EE119" i="1"/>
  <c r="DW119" i="1"/>
  <c r="DO119" i="1"/>
  <c r="DG119" i="1"/>
  <c r="EA114" i="1"/>
  <c r="DS114" i="1"/>
  <c r="DK114" i="1"/>
  <c r="EE106" i="1"/>
  <c r="DT106" i="1"/>
  <c r="DJ106" i="1"/>
  <c r="EA101" i="1"/>
  <c r="DP101" i="1"/>
  <c r="DV96" i="1"/>
  <c r="DK96" i="1"/>
  <c r="DX93" i="1"/>
  <c r="DN93" i="1"/>
  <c r="DV81" i="1"/>
  <c r="DK81" i="1"/>
  <c r="DG74" i="1"/>
  <c r="DK55" i="1"/>
  <c r="DX205" i="1"/>
  <c r="DP205" i="1"/>
  <c r="DL205" i="1"/>
  <c r="DD205" i="1"/>
  <c r="DL13" i="1"/>
  <c r="DH13" i="1"/>
  <c r="EB13" i="1"/>
  <c r="DD30" i="1"/>
  <c r="EB30" i="1"/>
  <c r="DH30" i="1"/>
  <c r="DR30" i="1"/>
  <c r="DT38" i="1"/>
  <c r="DJ38" i="1"/>
  <c r="DR38" i="1"/>
  <c r="ED38" i="1"/>
  <c r="DF38" i="1"/>
  <c r="EB38" i="1"/>
  <c r="DF49" i="1"/>
  <c r="DH49" i="1"/>
  <c r="ED49" i="1"/>
  <c r="DN49" i="1"/>
  <c r="DX49" i="1"/>
  <c r="DC60" i="1"/>
  <c r="DG60" i="1"/>
  <c r="DR60" i="1"/>
  <c r="ED60" i="1"/>
  <c r="DJ60" i="1"/>
  <c r="DV60" i="1"/>
  <c r="EE60" i="1"/>
  <c r="DF60" i="1"/>
  <c r="DZ60" i="1"/>
  <c r="DN60" i="1"/>
  <c r="DF80" i="1"/>
  <c r="DK80" i="1"/>
  <c r="DP80" i="1"/>
  <c r="DV80" i="1"/>
  <c r="EA80" i="1"/>
  <c r="DG80" i="1"/>
  <c r="DL80" i="1"/>
  <c r="DR80" i="1"/>
  <c r="DW80" i="1"/>
  <c r="EB80" i="1"/>
  <c r="DH80" i="1"/>
  <c r="DS80" i="1"/>
  <c r="ED80" i="1"/>
  <c r="DC80" i="1"/>
  <c r="DO80" i="1"/>
  <c r="EE80" i="1"/>
  <c r="DD80" i="1"/>
  <c r="DT80" i="1"/>
  <c r="DE93" i="1"/>
  <c r="DI93" i="1"/>
  <c r="DM93" i="1"/>
  <c r="DQ93" i="1"/>
  <c r="DU93" i="1"/>
  <c r="DY93" i="1"/>
  <c r="EC93" i="1"/>
  <c r="DD93" i="1"/>
  <c r="DJ93" i="1"/>
  <c r="DO93" i="1"/>
  <c r="DT93" i="1"/>
  <c r="DZ93" i="1"/>
  <c r="EE93" i="1"/>
  <c r="DF93" i="1"/>
  <c r="DK93" i="1"/>
  <c r="DP93" i="1"/>
  <c r="DV93" i="1"/>
  <c r="EA93" i="1"/>
  <c r="DE101" i="1"/>
  <c r="DI101" i="1"/>
  <c r="DM101" i="1"/>
  <c r="DQ101" i="1"/>
  <c r="DU101" i="1"/>
  <c r="DY101" i="1"/>
  <c r="EC101" i="1"/>
  <c r="DG101" i="1"/>
  <c r="DL101" i="1"/>
  <c r="DR101" i="1"/>
  <c r="DW101" i="1"/>
  <c r="EB101" i="1"/>
  <c r="DC101" i="1"/>
  <c r="DH101" i="1"/>
  <c r="DN101" i="1"/>
  <c r="DS101" i="1"/>
  <c r="DX101" i="1"/>
  <c r="ED101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2" i="1"/>
  <c r="DH132" i="1"/>
  <c r="DL132" i="1"/>
  <c r="DP132" i="1"/>
  <c r="DT132" i="1"/>
  <c r="DX132" i="1"/>
  <c r="EB132" i="1"/>
  <c r="DE132" i="1"/>
  <c r="DI132" i="1"/>
  <c r="DM132" i="1"/>
  <c r="DQ132" i="1"/>
  <c r="DU132" i="1"/>
  <c r="DY132" i="1"/>
  <c r="EC132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7" i="1"/>
  <c r="DH157" i="1"/>
  <c r="DL157" i="1"/>
  <c r="DP157" i="1"/>
  <c r="DT157" i="1"/>
  <c r="DX157" i="1"/>
  <c r="EB157" i="1"/>
  <c r="DE157" i="1"/>
  <c r="DI157" i="1"/>
  <c r="DM157" i="1"/>
  <c r="DQ157" i="1"/>
  <c r="DU157" i="1"/>
  <c r="DY157" i="1"/>
  <c r="EC157" i="1"/>
  <c r="DD167" i="1"/>
  <c r="DH167" i="1"/>
  <c r="DL167" i="1"/>
  <c r="DP167" i="1"/>
  <c r="DT167" i="1"/>
  <c r="DX167" i="1"/>
  <c r="EB167" i="1"/>
  <c r="DE167" i="1"/>
  <c r="DI167" i="1"/>
  <c r="DM167" i="1"/>
  <c r="DQ167" i="1"/>
  <c r="DU167" i="1"/>
  <c r="DY167" i="1"/>
  <c r="EC167" i="1"/>
  <c r="DD175" i="1"/>
  <c r="DH175" i="1"/>
  <c r="DL175" i="1"/>
  <c r="DP175" i="1"/>
  <c r="DT175" i="1"/>
  <c r="DX175" i="1"/>
  <c r="EB175" i="1"/>
  <c r="DE175" i="1"/>
  <c r="DI175" i="1"/>
  <c r="DM175" i="1"/>
  <c r="DQ175" i="1"/>
  <c r="DU175" i="1"/>
  <c r="DY175" i="1"/>
  <c r="EC175" i="1"/>
  <c r="DD184" i="1"/>
  <c r="DH184" i="1"/>
  <c r="DL184" i="1"/>
  <c r="DP184" i="1"/>
  <c r="DT184" i="1"/>
  <c r="DX184" i="1"/>
  <c r="EB184" i="1"/>
  <c r="DE184" i="1"/>
  <c r="DI184" i="1"/>
  <c r="DM184" i="1"/>
  <c r="DQ184" i="1"/>
  <c r="DU184" i="1"/>
  <c r="DY184" i="1"/>
  <c r="EC184" i="1"/>
  <c r="DC190" i="1"/>
  <c r="DG190" i="1"/>
  <c r="DK190" i="1"/>
  <c r="DO190" i="1"/>
  <c r="DS190" i="1"/>
  <c r="DW190" i="1"/>
  <c r="EA190" i="1"/>
  <c r="EE190" i="1"/>
  <c r="DD190" i="1"/>
  <c r="DH190" i="1"/>
  <c r="DL190" i="1"/>
  <c r="DP190" i="1"/>
  <c r="DT190" i="1"/>
  <c r="DX190" i="1"/>
  <c r="EB190" i="1"/>
  <c r="EA188" i="1"/>
  <c r="DK188" i="1"/>
  <c r="DX188" i="1"/>
  <c r="DH188" i="1"/>
  <c r="DV165" i="1"/>
  <c r="DF165" i="1"/>
  <c r="DS165" i="1"/>
  <c r="DC165" i="1"/>
  <c r="DH165" i="1"/>
  <c r="DP166" i="1"/>
  <c r="DC166" i="1"/>
  <c r="DS166" i="1"/>
  <c r="ED166" i="1"/>
  <c r="DQ178" i="1"/>
  <c r="DI178" i="1"/>
  <c r="DD178" i="1"/>
  <c r="DE178" i="1"/>
  <c r="DR178" i="1"/>
  <c r="EE178" i="1"/>
  <c r="ED205" i="1"/>
  <c r="DZ205" i="1"/>
  <c r="DV205" i="1"/>
  <c r="DR205" i="1"/>
  <c r="DN205" i="1"/>
  <c r="DJ205" i="1"/>
  <c r="EC201" i="1"/>
  <c r="DY201" i="1"/>
  <c r="DU201" i="1"/>
  <c r="DQ201" i="1"/>
  <c r="DM201" i="1"/>
  <c r="DI201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97" i="1"/>
  <c r="DY197" i="1"/>
  <c r="DU197" i="1"/>
  <c r="DQ197" i="1"/>
  <c r="DM197" i="1"/>
  <c r="DI197" i="1"/>
  <c r="DZ190" i="1"/>
  <c r="DR190" i="1"/>
  <c r="DJ190" i="1"/>
  <c r="EC189" i="1"/>
  <c r="DU189" i="1"/>
  <c r="DM189" i="1"/>
  <c r="DE189" i="1"/>
  <c r="DZ184" i="1"/>
  <c r="DR184" i="1"/>
  <c r="DJ184" i="1"/>
  <c r="ED180" i="1"/>
  <c r="DV180" i="1"/>
  <c r="DN180" i="1"/>
  <c r="DF180" i="1"/>
  <c r="DZ175" i="1"/>
  <c r="DR175" i="1"/>
  <c r="DJ175" i="1"/>
  <c r="ED171" i="1"/>
  <c r="DV171" i="1"/>
  <c r="DN171" i="1"/>
  <c r="DF171" i="1"/>
  <c r="DZ167" i="1"/>
  <c r="DR167" i="1"/>
  <c r="DJ167" i="1"/>
  <c r="ED161" i="1"/>
  <c r="DV161" i="1"/>
  <c r="DN161" i="1"/>
  <c r="DF161" i="1"/>
  <c r="DZ157" i="1"/>
  <c r="DR157" i="1"/>
  <c r="DJ157" i="1"/>
  <c r="ED153" i="1"/>
  <c r="DV153" i="1"/>
  <c r="DN153" i="1"/>
  <c r="DF153" i="1"/>
  <c r="DZ149" i="1"/>
  <c r="DR149" i="1"/>
  <c r="DJ149" i="1"/>
  <c r="ED145" i="1"/>
  <c r="DV145" i="1"/>
  <c r="DN145" i="1"/>
  <c r="DF145" i="1"/>
  <c r="DZ140" i="1"/>
  <c r="DR140" i="1"/>
  <c r="DJ140" i="1"/>
  <c r="ED136" i="1"/>
  <c r="DV136" i="1"/>
  <c r="DN136" i="1"/>
  <c r="DF136" i="1"/>
  <c r="DZ132" i="1"/>
  <c r="DR132" i="1"/>
  <c r="DJ132" i="1"/>
  <c r="ED128" i="1"/>
  <c r="DV128" i="1"/>
  <c r="DN128" i="1"/>
  <c r="DF128" i="1"/>
  <c r="DZ123" i="1"/>
  <c r="DR123" i="1"/>
  <c r="DJ123" i="1"/>
  <c r="ED119" i="1"/>
  <c r="DV119" i="1"/>
  <c r="DN119" i="1"/>
  <c r="DF119" i="1"/>
  <c r="DZ114" i="1"/>
  <c r="DR114" i="1"/>
  <c r="DJ114" i="1"/>
  <c r="ED106" i="1"/>
  <c r="DS106" i="1"/>
  <c r="DH106" i="1"/>
  <c r="DZ101" i="1"/>
  <c r="DO101" i="1"/>
  <c r="DD101" i="1"/>
  <c r="EB96" i="1"/>
  <c r="DR96" i="1"/>
  <c r="DG96" i="1"/>
  <c r="DW93" i="1"/>
  <c r="DL93" i="1"/>
  <c r="EE81" i="1"/>
  <c r="DT81" i="1"/>
  <c r="DJ81" i="1"/>
  <c r="DZ80" i="1"/>
  <c r="DX34" i="1"/>
  <c r="DN12" i="1"/>
  <c r="ED12" i="1"/>
  <c r="DL17" i="1"/>
  <c r="DY17" i="1"/>
  <c r="DO28" i="1"/>
  <c r="EE28" i="1"/>
  <c r="DC28" i="1"/>
  <c r="DS28" i="1"/>
  <c r="DI33" i="1"/>
  <c r="DQ33" i="1"/>
  <c r="DY33" i="1"/>
  <c r="DC33" i="1"/>
  <c r="DK33" i="1"/>
  <c r="DS33" i="1"/>
  <c r="EA33" i="1"/>
  <c r="DC37" i="1"/>
  <c r="DK37" i="1"/>
  <c r="DS37" i="1"/>
  <c r="EA37" i="1"/>
  <c r="DE37" i="1"/>
  <c r="DM37" i="1"/>
  <c r="DU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E58" i="1"/>
  <c r="DI58" i="1"/>
  <c r="DM58" i="1"/>
  <c r="DQ58" i="1"/>
  <c r="DU58" i="1"/>
  <c r="DY58" i="1"/>
  <c r="EC58" i="1"/>
  <c r="DF58" i="1"/>
  <c r="DJ58" i="1"/>
  <c r="DN58" i="1"/>
  <c r="DR58" i="1"/>
  <c r="DV58" i="1"/>
  <c r="DZ58" i="1"/>
  <c r="ED58" i="1"/>
  <c r="DF66" i="1"/>
  <c r="DJ66" i="1"/>
  <c r="DN66" i="1"/>
  <c r="DR66" i="1"/>
  <c r="DV66" i="1"/>
  <c r="DZ66" i="1"/>
  <c r="ED66" i="1"/>
  <c r="DC66" i="1"/>
  <c r="DG66" i="1"/>
  <c r="DK66" i="1"/>
  <c r="DO66" i="1"/>
  <c r="DS66" i="1"/>
  <c r="DW66" i="1"/>
  <c r="EA66" i="1"/>
  <c r="EE66" i="1"/>
  <c r="DF78" i="1"/>
  <c r="DJ78" i="1"/>
  <c r="DN78" i="1"/>
  <c r="DR78" i="1"/>
  <c r="DV78" i="1"/>
  <c r="DZ78" i="1"/>
  <c r="ED78" i="1"/>
  <c r="DC78" i="1"/>
  <c r="DG78" i="1"/>
  <c r="DK78" i="1"/>
  <c r="DO78" i="1"/>
  <c r="DS78" i="1"/>
  <c r="DW78" i="1"/>
  <c r="EA78" i="1"/>
  <c r="EE78" i="1"/>
  <c r="DD84" i="1"/>
  <c r="DH84" i="1"/>
  <c r="DL84" i="1"/>
  <c r="DE84" i="1"/>
  <c r="DI84" i="1"/>
  <c r="DM84" i="1"/>
  <c r="DQ84" i="1"/>
  <c r="DU84" i="1"/>
  <c r="DY84" i="1"/>
  <c r="EC84" i="1"/>
  <c r="ED88" i="1"/>
  <c r="DZ88" i="1"/>
  <c r="DV88" i="1"/>
  <c r="DR88" i="1"/>
  <c r="DN88" i="1"/>
  <c r="DJ88" i="1"/>
  <c r="EA84" i="1"/>
  <c r="DV84" i="1"/>
  <c r="DP84" i="1"/>
  <c r="DJ84" i="1"/>
  <c r="EB78" i="1"/>
  <c r="DT78" i="1"/>
  <c r="DL78" i="1"/>
  <c r="DD78" i="1"/>
  <c r="EB66" i="1"/>
  <c r="DT66" i="1"/>
  <c r="DL66" i="1"/>
  <c r="DD66" i="1"/>
  <c r="DX58" i="1"/>
  <c r="DP58" i="1"/>
  <c r="DH58" i="1"/>
  <c r="DX52" i="1"/>
  <c r="DP52" i="1"/>
  <c r="DH52" i="1"/>
  <c r="ED48" i="1"/>
  <c r="DV48" i="1"/>
  <c r="DN48" i="1"/>
  <c r="DF48" i="1"/>
  <c r="DX41" i="1"/>
  <c r="DP41" i="1"/>
  <c r="DH41" i="1"/>
  <c r="DY37" i="1"/>
  <c r="DI37" i="1"/>
  <c r="EE33" i="1"/>
  <c r="DO33" i="1"/>
  <c r="DK28" i="1"/>
  <c r="ED74" i="1"/>
  <c r="DV74" i="1"/>
  <c r="DN74" i="1"/>
  <c r="EA60" i="1"/>
  <c r="DS60" i="1"/>
  <c r="DK60" i="1"/>
  <c r="DZ55" i="1"/>
  <c r="DR55" i="1"/>
  <c r="DV49" i="1"/>
  <c r="DZ30" i="1"/>
  <c r="DI3" i="1"/>
  <c r="DY3" i="1"/>
  <c r="DO19" i="1"/>
  <c r="EE19" i="1"/>
  <c r="DK19" i="1"/>
  <c r="DS19" i="1"/>
  <c r="DR31" i="1"/>
  <c r="DF31" i="1"/>
  <c r="DZ31" i="1"/>
  <c r="DJ31" i="1"/>
  <c r="ED31" i="1"/>
  <c r="DF35" i="1"/>
  <c r="DN35" i="1"/>
  <c r="DV35" i="1"/>
  <c r="ED35" i="1"/>
  <c r="DJ35" i="1"/>
  <c r="DT35" i="1"/>
  <c r="DL35" i="1"/>
  <c r="DX35" i="1"/>
  <c r="DD39" i="1"/>
  <c r="DL39" i="1"/>
  <c r="DS39" i="1"/>
  <c r="DW39" i="1"/>
  <c r="EA39" i="1"/>
  <c r="EE39" i="1"/>
  <c r="DF39" i="1"/>
  <c r="DP39" i="1"/>
  <c r="DV39" i="1"/>
  <c r="EB39" i="1"/>
  <c r="DH39" i="1"/>
  <c r="DR39" i="1"/>
  <c r="DX39" i="1"/>
  <c r="EC39" i="1"/>
  <c r="DF44" i="1"/>
  <c r="DJ44" i="1"/>
  <c r="DN44" i="1"/>
  <c r="DR44" i="1"/>
  <c r="DV44" i="1"/>
  <c r="DZ44" i="1"/>
  <c r="ED44" i="1"/>
  <c r="DC44" i="1"/>
  <c r="DG44" i="1"/>
  <c r="DK44" i="1"/>
  <c r="DO44" i="1"/>
  <c r="DS44" i="1"/>
  <c r="DW44" i="1"/>
  <c r="EA44" i="1"/>
  <c r="EE44" i="1"/>
  <c r="DD50" i="1"/>
  <c r="DH50" i="1"/>
  <c r="DL50" i="1"/>
  <c r="DP50" i="1"/>
  <c r="DT50" i="1"/>
  <c r="DX50" i="1"/>
  <c r="EB50" i="1"/>
  <c r="DE50" i="1"/>
  <c r="DI50" i="1"/>
  <c r="DM50" i="1"/>
  <c r="DQ50" i="1"/>
  <c r="DU50" i="1"/>
  <c r="DY50" i="1"/>
  <c r="EC50" i="1"/>
  <c r="DC56" i="1"/>
  <c r="DG56" i="1"/>
  <c r="DK56" i="1"/>
  <c r="DO56" i="1"/>
  <c r="DS56" i="1"/>
  <c r="DW56" i="1"/>
  <c r="EA56" i="1"/>
  <c r="EE56" i="1"/>
  <c r="DD56" i="1"/>
  <c r="DH56" i="1"/>
  <c r="DL56" i="1"/>
  <c r="DP56" i="1"/>
  <c r="DT56" i="1"/>
  <c r="DX56" i="1"/>
  <c r="EB56" i="1"/>
  <c r="DC61" i="1"/>
  <c r="DG61" i="1"/>
  <c r="DK61" i="1"/>
  <c r="DO61" i="1"/>
  <c r="DS61" i="1"/>
  <c r="DW61" i="1"/>
  <c r="EA61" i="1"/>
  <c r="EE61" i="1"/>
  <c r="DD61" i="1"/>
  <c r="DH61" i="1"/>
  <c r="DL61" i="1"/>
  <c r="DP61" i="1"/>
  <c r="DT61" i="1"/>
  <c r="DX61" i="1"/>
  <c r="EB61" i="1"/>
  <c r="DC76" i="1"/>
  <c r="DG76" i="1"/>
  <c r="DK76" i="1"/>
  <c r="DO76" i="1"/>
  <c r="DS76" i="1"/>
  <c r="DW76" i="1"/>
  <c r="EA76" i="1"/>
  <c r="DD76" i="1"/>
  <c r="DH76" i="1"/>
  <c r="DL76" i="1"/>
  <c r="DP76" i="1"/>
  <c r="DT76" i="1"/>
  <c r="DX76" i="1"/>
  <c r="EB76" i="1"/>
  <c r="DD79" i="1"/>
  <c r="DH79" i="1"/>
  <c r="DL79" i="1"/>
  <c r="DP79" i="1"/>
  <c r="DT79" i="1"/>
  <c r="DX79" i="1"/>
  <c r="EB79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30" i="1"/>
  <c r="DN30" i="1"/>
  <c r="DV30" i="1"/>
  <c r="ED30" i="1"/>
  <c r="DJ30" i="1"/>
  <c r="DT30" i="1"/>
  <c r="DL30" i="1"/>
  <c r="DX30" i="1"/>
  <c r="DJ34" i="1"/>
  <c r="DR34" i="1"/>
  <c r="DZ34" i="1"/>
  <c r="DF34" i="1"/>
  <c r="DP34" i="1"/>
  <c r="EB34" i="1"/>
  <c r="DH34" i="1"/>
  <c r="DT34" i="1"/>
  <c r="ED34" i="1"/>
  <c r="DH38" i="1"/>
  <c r="DP38" i="1"/>
  <c r="DX38" i="1"/>
  <c r="DL38" i="1"/>
  <c r="DV38" i="1"/>
  <c r="DD38" i="1"/>
  <c r="DN38" i="1"/>
  <c r="DZ38" i="1"/>
  <c r="DD43" i="1"/>
  <c r="DL43" i="1"/>
  <c r="DT43" i="1"/>
  <c r="DJ43" i="1"/>
  <c r="DV43" i="1"/>
  <c r="ED43" i="1"/>
  <c r="DN43" i="1"/>
  <c r="DX43" i="1"/>
  <c r="DJ49" i="1"/>
  <c r="DR49" i="1"/>
  <c r="DZ49" i="1"/>
  <c r="DD49" i="1"/>
  <c r="DL49" i="1"/>
  <c r="DT49" i="1"/>
  <c r="EB49" i="1"/>
  <c r="DD55" i="1"/>
  <c r="DH55" i="1"/>
  <c r="DL55" i="1"/>
  <c r="DP55" i="1"/>
  <c r="DT55" i="1"/>
  <c r="DX55" i="1"/>
  <c r="EB55" i="1"/>
  <c r="DE55" i="1"/>
  <c r="DI55" i="1"/>
  <c r="DM55" i="1"/>
  <c r="DQ55" i="1"/>
  <c r="DU55" i="1"/>
  <c r="DY55" i="1"/>
  <c r="EC55" i="1"/>
  <c r="DD60" i="1"/>
  <c r="DH60" i="1"/>
  <c r="DL60" i="1"/>
  <c r="DP60" i="1"/>
  <c r="DT60" i="1"/>
  <c r="DX60" i="1"/>
  <c r="EB60" i="1"/>
  <c r="DE60" i="1"/>
  <c r="DI60" i="1"/>
  <c r="DM60" i="1"/>
  <c r="DQ60" i="1"/>
  <c r="DU60" i="1"/>
  <c r="DY60" i="1"/>
  <c r="EC60" i="1"/>
  <c r="DD74" i="1"/>
  <c r="DH74" i="1"/>
  <c r="DL74" i="1"/>
  <c r="DP74" i="1"/>
  <c r="DT74" i="1"/>
  <c r="DX74" i="1"/>
  <c r="EB74" i="1"/>
  <c r="DE74" i="1"/>
  <c r="DI74" i="1"/>
  <c r="DM74" i="1"/>
  <c r="DQ74" i="1"/>
  <c r="DU74" i="1"/>
  <c r="DY74" i="1"/>
  <c r="EC74" i="1"/>
  <c r="DE80" i="1"/>
  <c r="DI80" i="1"/>
  <c r="DM80" i="1"/>
  <c r="DQ80" i="1"/>
  <c r="DU80" i="1"/>
  <c r="DY80" i="1"/>
  <c r="EC80" i="1"/>
  <c r="DH203" i="1"/>
  <c r="DX203" i="1"/>
  <c r="DL203" i="1"/>
  <c r="EB203" i="1"/>
  <c r="DD203" i="1"/>
  <c r="DT203" i="1"/>
  <c r="DL165" i="1"/>
  <c r="DQ165" i="1"/>
  <c r="DE165" i="1"/>
  <c r="EB165" i="1"/>
  <c r="DS202" i="1"/>
  <c r="N26" i="5"/>
  <c r="DL144" i="1"/>
  <c r="ED203" i="1"/>
  <c r="DZ203" i="1"/>
  <c r="DV203" i="1"/>
  <c r="DR203" i="1"/>
  <c r="DN203" i="1"/>
  <c r="DJ203" i="1"/>
  <c r="DF203" i="1"/>
  <c r="DN188" i="1"/>
  <c r="EE202" i="1"/>
  <c r="DW202" i="1"/>
  <c r="DO202" i="1"/>
  <c r="DG202" i="1"/>
  <c r="DW204" i="1"/>
  <c r="DC204" i="1"/>
  <c r="DK204" i="1"/>
  <c r="DS204" i="1"/>
  <c r="EA204" i="1"/>
  <c r="EB31" i="1"/>
  <c r="DX31" i="1"/>
  <c r="DT31" i="1"/>
  <c r="DP31" i="1"/>
  <c r="DL31" i="1"/>
  <c r="DH31" i="1"/>
  <c r="DD31" i="1"/>
  <c r="EC28" i="1"/>
  <c r="DY28" i="1"/>
  <c r="DU28" i="1"/>
  <c r="DQ28" i="1"/>
  <c r="DM28" i="1"/>
  <c r="DI28" i="1"/>
  <c r="DE28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C31" i="1"/>
  <c r="DE31" i="1"/>
  <c r="DG31" i="1"/>
  <c r="DI31" i="1"/>
  <c r="DK31" i="1"/>
  <c r="DM31" i="1"/>
  <c r="DO31" i="1"/>
  <c r="DQ31" i="1"/>
  <c r="DS31" i="1"/>
  <c r="DU31" i="1"/>
  <c r="DW31" i="1"/>
  <c r="DY31" i="1"/>
  <c r="EA31" i="1"/>
  <c r="EC31" i="1"/>
  <c r="EE31" i="1"/>
  <c r="DD33" i="1"/>
  <c r="DF33" i="1"/>
  <c r="DH33" i="1"/>
  <c r="DJ33" i="1"/>
  <c r="DL33" i="1"/>
  <c r="DN33" i="1"/>
  <c r="DP33" i="1"/>
  <c r="DR33" i="1"/>
  <c r="DT33" i="1"/>
  <c r="DV33" i="1"/>
  <c r="DX33" i="1"/>
  <c r="DZ33" i="1"/>
  <c r="EB33" i="1"/>
  <c r="ED33" i="1"/>
  <c r="DC35" i="1"/>
  <c r="DE35" i="1"/>
  <c r="DG35" i="1"/>
  <c r="DI35" i="1"/>
  <c r="DK35" i="1"/>
  <c r="DM35" i="1"/>
  <c r="DO35" i="1"/>
  <c r="DQ35" i="1"/>
  <c r="DS35" i="1"/>
  <c r="DU35" i="1"/>
  <c r="DW35" i="1"/>
  <c r="DY35" i="1"/>
  <c r="EA35" i="1"/>
  <c r="EC35" i="1"/>
  <c r="EE35" i="1"/>
  <c r="DD37" i="1"/>
  <c r="DF37" i="1"/>
  <c r="DH37" i="1"/>
  <c r="DJ37" i="1"/>
  <c r="DL37" i="1"/>
  <c r="DN37" i="1"/>
  <c r="DP37" i="1"/>
  <c r="DR37" i="1"/>
  <c r="DT37" i="1"/>
  <c r="DV37" i="1"/>
  <c r="DX37" i="1"/>
  <c r="DZ37" i="1"/>
  <c r="EB37" i="1"/>
  <c r="ED37" i="1"/>
  <c r="DC39" i="1"/>
  <c r="DE39" i="1"/>
  <c r="DG39" i="1"/>
  <c r="DI39" i="1"/>
  <c r="DK39" i="1"/>
  <c r="DM39" i="1"/>
  <c r="DO39" i="1"/>
  <c r="DQ39" i="1"/>
  <c r="EE204" i="1"/>
  <c r="DO204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66" i="1"/>
  <c r="EA166" i="1"/>
  <c r="DQ166" i="1"/>
  <c r="DF166" i="1"/>
  <c r="ED188" i="1"/>
  <c r="DU188" i="1"/>
  <c r="DI188" i="1"/>
  <c r="EE144" i="1"/>
  <c r="EB144" i="1"/>
  <c r="DR144" i="1"/>
  <c r="DG144" i="1"/>
  <c r="DC203" i="1"/>
  <c r="DE203" i="1"/>
  <c r="DG203" i="1"/>
  <c r="DI203" i="1"/>
  <c r="DK203" i="1"/>
  <c r="DM203" i="1"/>
  <c r="DO203" i="1"/>
  <c r="DQ203" i="1"/>
  <c r="DS203" i="1"/>
  <c r="DU203" i="1"/>
  <c r="DW203" i="1"/>
  <c r="DY203" i="1"/>
  <c r="EA203" i="1"/>
  <c r="EC203" i="1"/>
  <c r="EE203" i="1"/>
  <c r="DF188" i="1"/>
  <c r="DM188" i="1"/>
  <c r="DQ188" i="1"/>
  <c r="DV188" i="1"/>
  <c r="EC188" i="1"/>
  <c r="DE204" i="1"/>
  <c r="DI204" i="1"/>
  <c r="DM204" i="1"/>
  <c r="DQ204" i="1"/>
  <c r="DU204" i="1"/>
  <c r="DY204" i="1"/>
  <c r="EC204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66" i="1"/>
  <c r="DD165" i="1"/>
  <c r="DI165" i="1"/>
  <c r="DM165" i="1"/>
  <c r="DT165" i="1"/>
  <c r="DY165" i="1"/>
  <c r="EC165" i="1"/>
  <c r="EE51" i="1"/>
  <c r="EC51" i="1"/>
  <c r="EA51" i="1"/>
  <c r="DY51" i="1"/>
  <c r="DW51" i="1"/>
  <c r="DU51" i="1"/>
  <c r="DS51" i="1"/>
  <c r="DQ51" i="1"/>
  <c r="DO51" i="1"/>
  <c r="DM51" i="1"/>
  <c r="DK51" i="1"/>
  <c r="DI51" i="1"/>
  <c r="DG51" i="1"/>
  <c r="DE51" i="1"/>
  <c r="DC51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44" i="1"/>
  <c r="DJ144" i="1"/>
  <c r="DO144" i="1"/>
  <c r="DT144" i="1"/>
  <c r="DZ144" i="1"/>
  <c r="EC202" i="1"/>
  <c r="DY202" i="1"/>
  <c r="DU202" i="1"/>
  <c r="DQ202" i="1"/>
  <c r="DM202" i="1"/>
  <c r="DI202" i="1"/>
  <c r="DE202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44" i="1"/>
  <c r="ED144" i="1"/>
  <c r="EA144" i="1"/>
  <c r="DX144" i="1"/>
  <c r="DV144" i="1"/>
  <c r="DS144" i="1"/>
  <c r="DP144" i="1"/>
  <c r="DN144" i="1"/>
  <c r="DK144" i="1"/>
  <c r="DH144" i="1"/>
  <c r="DF144" i="1"/>
  <c r="DC144" i="1"/>
  <c r="DD202" i="1"/>
  <c r="DF202" i="1"/>
  <c r="DH202" i="1"/>
  <c r="DJ202" i="1"/>
  <c r="DL202" i="1"/>
  <c r="DN202" i="1"/>
  <c r="DP202" i="1"/>
  <c r="DR202" i="1"/>
  <c r="DT202" i="1"/>
  <c r="DV202" i="1"/>
  <c r="DX202" i="1"/>
  <c r="DZ202" i="1"/>
  <c r="EB202" i="1"/>
  <c r="ED202" i="1"/>
  <c r="DI166" i="1"/>
  <c r="DN166" i="1"/>
  <c r="DR166" i="1"/>
  <c r="DY166" i="1"/>
  <c r="ED204" i="1"/>
  <c r="EB204" i="1"/>
  <c r="DZ204" i="1"/>
  <c r="DX204" i="1"/>
  <c r="DV204" i="1"/>
  <c r="DT204" i="1"/>
  <c r="DR204" i="1"/>
  <c r="DP204" i="1"/>
  <c r="DN204" i="1"/>
  <c r="DL204" i="1"/>
  <c r="DJ204" i="1"/>
  <c r="DH204" i="1"/>
  <c r="DF204" i="1"/>
  <c r="DD204" i="1"/>
  <c r="DH178" i="1"/>
  <c r="G4" i="4"/>
</calcChain>
</file>

<file path=xl/sharedStrings.xml><?xml version="1.0" encoding="utf-8"?>
<sst xmlns="http://schemas.openxmlformats.org/spreadsheetml/2006/main" count="766" uniqueCount="285">
  <si>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</si>
  <si>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</si>
  <si>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</si>
  <si>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</si>
  <si>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</si>
  <si>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</si>
  <si>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</si>
  <si>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</si>
  <si>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</si>
  <si>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</si>
  <si>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</si>
  <si>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</si>
  <si>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</si>
  <si>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</si>
  <si>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</si>
  <si>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</si>
  <si>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</si>
  <si>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</si>
  <si>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</si>
  <si>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</si>
  <si>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</si>
  <si>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</si>
  <si>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</si>
  <si>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</si>
  <si>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</si>
  <si>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</si>
  <si>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</si>
  <si>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</si>
  <si>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</si>
  <si>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</si>
  <si>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</si>
  <si>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</si>
  <si>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</si>
  <si>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</si>
  <si>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</si>
  <si>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</si>
  <si>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</si>
  <si>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</si>
  <si>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</si>
  <si>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</si>
  <si>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</si>
  <si>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</si>
  <si>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</si>
  <si>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</si>
  <si>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</si>
  <si>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</si>
  <si>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</si>
  <si>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</si>
  <si>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</si>
  <si>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</si>
  <si>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</si>
  <si>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</si>
  <si>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</si>
  <si>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</si>
  <si>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</si>
  <si>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</si>
  <si>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</si>
  <si>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</si>
  <si>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</si>
  <si>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</si>
  <si>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</si>
  <si>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</si>
  <si>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</si>
  <si>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</si>
  <si>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</si>
  <si>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</si>
  <si>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</si>
  <si>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</si>
  <si>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</si>
  <si>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</si>
  <si>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</si>
  <si>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</si>
  <si>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</si>
  <si>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</si>
  <si>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</si>
  <si>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</si>
  <si>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</si>
  <si>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</si>
  <si>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</si>
  <si>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</si>
  <si>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</si>
  <si>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</si>
  <si>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</si>
  <si>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</si>
  <si>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</si>
  <si>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</si>
  <si>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</si>
  <si>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</si>
  <si>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</si>
  <si>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</si>
  <si>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</si>
  <si>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</si>
  <si>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</si>
  <si>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</si>
  <si>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</si>
  <si>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</si>
  <si>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</si>
  <si>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</si>
  <si>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</si>
  <si>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</si>
  <si>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</si>
  <si>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</si>
  <si>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</si>
  <si>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</si>
  <si>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</si>
  <si>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</si>
  <si>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</si>
  <si>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</si>
  <si>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</si>
  <si>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</si>
  <si>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</si>
  <si>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</si>
  <si>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</si>
  <si>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</si>
  <si>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</si>
  <si>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</si>
  <si>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</si>
  <si>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</si>
  <si>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</si>
  <si>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</si>
  <si>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</si>
  <si>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</si>
  <si>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</si>
  <si>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</si>
  <si>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</si>
  <si>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</si>
  <si>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</si>
  <si>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</si>
  <si>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</si>
  <si>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</si>
  <si>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</si>
  <si>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</si>
  <si>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</si>
  <si>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</si>
  <si>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Islay</t>
  </si>
  <si>
    <t>Milton Loch</t>
  </si>
  <si>
    <t>Auchenreoch Loch</t>
  </si>
  <si>
    <t>Loch of Spiggie</t>
  </si>
  <si>
    <t>Mainland</t>
  </si>
  <si>
    <t>St John's Loch</t>
  </si>
  <si>
    <t>same</t>
  </si>
  <si>
    <t>Loch Watten</t>
  </si>
  <si>
    <t>Martnaham Loch</t>
  </si>
  <si>
    <t>02/12//1998</t>
  </si>
  <si>
    <t>Ardnave Loch</t>
  </si>
  <si>
    <t>Loch Gruinart</t>
  </si>
  <si>
    <t>Loch of Tankerness</t>
  </si>
  <si>
    <t>Munnoch Reservoir</t>
  </si>
  <si>
    <t>Linwood Pool</t>
  </si>
  <si>
    <t>Balgray Reservoir</t>
  </si>
  <si>
    <t>Vane Farm</t>
  </si>
  <si>
    <t>Loch of Harray</t>
  </si>
  <si>
    <t>Loch an Eilean</t>
  </si>
  <si>
    <t>high</t>
  </si>
  <si>
    <t>Loch Insh</t>
  </si>
  <si>
    <t>Badenoch &amp; Strathspey</t>
  </si>
  <si>
    <t>Loch Leven</t>
  </si>
  <si>
    <t>Blair Drummond</t>
  </si>
  <si>
    <t>Kilbirnie Loch</t>
  </si>
  <si>
    <t>Barr Loch</t>
  </si>
  <si>
    <t>Loch Leathan</t>
  </si>
  <si>
    <t>31/03 2006</t>
  </si>
  <si>
    <t>Loch a' Phuill</t>
  </si>
  <si>
    <t>Tiree</t>
  </si>
  <si>
    <t>Loch Sanndaraigh</t>
  </si>
  <si>
    <t>Caerlaverock WWT</t>
  </si>
  <si>
    <t xml:space="preserve">Loch of Toftingall </t>
  </si>
  <si>
    <t>Lochgelly</t>
  </si>
  <si>
    <t>Loch of Funzie &amp; Papil Water</t>
  </si>
  <si>
    <t>Fetlar</t>
  </si>
  <si>
    <t>Hogganfield Loch</t>
  </si>
  <si>
    <t>Loch Magillie &amp; Soulseat Loch</t>
  </si>
  <si>
    <t>Loch Fada</t>
  </si>
  <si>
    <t>Loch an Fhiang</t>
  </si>
  <si>
    <t>Grimsay</t>
  </si>
  <si>
    <t>same as Benbecula</t>
  </si>
  <si>
    <t>Papil Water</t>
  </si>
  <si>
    <t>Kirk Loch</t>
  </si>
  <si>
    <t>Yell</t>
  </si>
  <si>
    <t>Easter Loch</t>
  </si>
  <si>
    <t>Unst</t>
  </si>
  <si>
    <t>Airthrey Loch</t>
  </si>
  <si>
    <t>Loch Skerrols</t>
  </si>
  <si>
    <t>Loch of Benston</t>
  </si>
  <si>
    <t>Loch Ryan</t>
  </si>
  <si>
    <t>Loch of Ayre &amp; Holm Sound</t>
  </si>
  <si>
    <t>Loch Spynie</t>
  </si>
  <si>
    <t>Soulseat Loch</t>
  </si>
  <si>
    <t>Inverness</t>
  </si>
  <si>
    <t>Loch of Skene</t>
  </si>
  <si>
    <t>Alturlie</t>
  </si>
  <si>
    <t>Loch a' Chinn Uacraich (Coot Loch)</t>
  </si>
  <si>
    <t>1cy male</t>
  </si>
  <si>
    <t>same as 2015</t>
  </si>
  <si>
    <t>Loch of Boardhouse, Birsay</t>
  </si>
  <si>
    <t>same as 2016</t>
  </si>
  <si>
    <t>same as 2010</t>
  </si>
  <si>
    <t>Buness</t>
  </si>
  <si>
    <t>Innermessan, Loch Ryan</t>
  </si>
  <si>
    <t>Lesser Scaup</t>
  </si>
  <si>
    <r>
      <t xml:space="preserve">Lesser Scaup </t>
    </r>
    <r>
      <rPr>
        <b/>
        <i/>
        <sz val="8"/>
        <color indexed="8"/>
        <rFont val="Arial"/>
      </rPr>
      <t>Aythya affinis</t>
    </r>
  </si>
  <si>
    <t>male</t>
  </si>
  <si>
    <t>ad male</t>
  </si>
  <si>
    <t>2cy female</t>
  </si>
  <si>
    <t>ad female</t>
  </si>
  <si>
    <t>2cy male</t>
  </si>
  <si>
    <r>
      <t xml:space="preserve">into </t>
    </r>
    <r>
      <rPr>
        <b/>
        <sz val="8"/>
        <color indexed="8"/>
        <rFont val="Arial"/>
        <family val="2"/>
      </rPr>
      <t>2011</t>
    </r>
  </si>
  <si>
    <t>1cy/2cy female</t>
  </si>
  <si>
    <t>female</t>
  </si>
  <si>
    <t>female/ 2cy male</t>
  </si>
  <si>
    <t>1cy/2cy male</t>
  </si>
  <si>
    <t>1cy female</t>
  </si>
  <si>
    <t>males</t>
  </si>
  <si>
    <t>Uibhist a Deas (South Uist)</t>
  </si>
  <si>
    <t>Findatie</t>
  </si>
  <si>
    <t>Gart Gravel Pits</t>
  </si>
  <si>
    <t>Callander</t>
  </si>
  <si>
    <t>St Margaret's Loch</t>
  </si>
  <si>
    <t>Edinburgh</t>
  </si>
  <si>
    <t>St Serf's Island</t>
  </si>
  <si>
    <t>Kirkgate</t>
  </si>
  <si>
    <t>Uibhist a Tuath (North Uist)</t>
  </si>
  <si>
    <t>Beinn na Faoghla (Benbecula)</t>
  </si>
  <si>
    <t>Loch of Houlland &amp; Loch of Benston</t>
  </si>
  <si>
    <t>Lochs of Houlland &amp; Benston</t>
  </si>
  <si>
    <t xml:space="preserve">Auchendores Reservoir &amp; Leperstone Reservoir </t>
  </si>
  <si>
    <t>Orwell</t>
  </si>
  <si>
    <t>Burleigh Sands</t>
  </si>
  <si>
    <t>St John's Pool</t>
  </si>
  <si>
    <t>Brough</t>
  </si>
  <si>
    <t>same as Orwell</t>
  </si>
  <si>
    <t>same as Burleigh Sands</t>
  </si>
  <si>
    <t>same as Papil Loch</t>
  </si>
  <si>
    <t>same as St John's Loch</t>
  </si>
  <si>
    <t>same as Ardnave Loch</t>
  </si>
  <si>
    <t>same as Kilbirnie Loch</t>
  </si>
  <si>
    <t>1cy</t>
  </si>
  <si>
    <t>Trabboch &amp; Martnaham Lochs &amp; Broadwood Flash</t>
  </si>
  <si>
    <t>Trabboch &amp; Martnaham Lochs</t>
  </si>
  <si>
    <t>Loch an Daill, Àird Mhor (Ardmhòr)</t>
  </si>
  <si>
    <t>Loch Mòr</t>
  </si>
  <si>
    <t>Loch Àird a' Mhuile</t>
  </si>
  <si>
    <t>Loch Bail'-fhionnlaidh (Loch Bailfinlay)</t>
  </si>
  <si>
    <r>
      <rPr>
        <i/>
        <sz val="8"/>
        <rFont val="Arial"/>
      </rPr>
      <t>BB</t>
    </r>
    <r>
      <rPr>
        <sz val="8"/>
        <rFont val="Arial"/>
        <family val="2"/>
      </rPr>
      <t xml:space="preserve"> 104 (2011)</t>
    </r>
  </si>
  <si>
    <r>
      <t xml:space="preserve">to </t>
    </r>
    <r>
      <rPr>
        <b/>
        <sz val="8"/>
        <color indexed="8"/>
        <rFont val="Arial"/>
        <family val="2"/>
      </rPr>
      <t>2015</t>
    </r>
  </si>
  <si>
    <r>
      <t xml:space="preserve">to </t>
    </r>
    <r>
      <rPr>
        <b/>
        <sz val="8"/>
        <color indexed="8"/>
        <rFont val="Arial"/>
        <family val="2"/>
      </rPr>
      <t>2014</t>
    </r>
  </si>
  <si>
    <r>
      <t xml:space="preserve">to </t>
    </r>
    <r>
      <rPr>
        <b/>
        <sz val="8"/>
        <color indexed="8"/>
        <rFont val="Arial"/>
        <family val="2"/>
      </rPr>
      <t>2016</t>
    </r>
  </si>
  <si>
    <r>
      <t xml:space="preserve">to </t>
    </r>
    <r>
      <rPr>
        <b/>
        <sz val="8"/>
        <color indexed="8"/>
        <rFont val="Arial"/>
        <family val="2"/>
      </rPr>
      <t>2017</t>
    </r>
  </si>
  <si>
    <r>
      <t>2015</t>
    </r>
    <r>
      <rPr>
        <i/>
        <sz val="8"/>
        <rFont val="Arial"/>
      </rPr>
      <t xml:space="preserve"> SBRC Repor</t>
    </r>
    <r>
      <rPr>
        <sz val="8"/>
        <rFont val="Arial"/>
        <family val="2"/>
      </rPr>
      <t>t</t>
    </r>
  </si>
  <si>
    <r>
      <t>2015</t>
    </r>
    <r>
      <rPr>
        <i/>
        <sz val="8"/>
        <rFont val="Arial"/>
      </rPr>
      <t xml:space="preserve"> SBRC Report</t>
    </r>
  </si>
  <si>
    <r>
      <t xml:space="preserve">2015 </t>
    </r>
    <r>
      <rPr>
        <i/>
        <sz val="8"/>
        <rFont val="Arial"/>
      </rPr>
      <t>SBRC Report</t>
    </r>
  </si>
  <si>
    <r>
      <t xml:space="preserve">2016 </t>
    </r>
    <r>
      <rPr>
        <i/>
        <sz val="8"/>
        <rFont val="Arial"/>
      </rPr>
      <t>SBRC Report</t>
    </r>
  </si>
  <si>
    <r>
      <t>2017</t>
    </r>
    <r>
      <rPr>
        <i/>
        <sz val="8"/>
        <rFont val="Arial"/>
      </rPr>
      <t xml:space="preserve"> SBRC Repor</t>
    </r>
    <r>
      <rPr>
        <sz val="8"/>
        <rFont val="Arial"/>
        <family val="2"/>
      </rPr>
      <t>t</t>
    </r>
  </si>
  <si>
    <r>
      <t>2017</t>
    </r>
    <r>
      <rPr>
        <i/>
        <sz val="8"/>
        <rFont val="Arial"/>
      </rPr>
      <t xml:space="preserve"> SBRC Report</t>
    </r>
  </si>
  <si>
    <r>
      <t xml:space="preserve">2018 </t>
    </r>
    <r>
      <rPr>
        <i/>
        <sz val="8"/>
        <rFont val="Arial"/>
      </rPr>
      <t>SBRC Report</t>
    </r>
  </si>
  <si>
    <t>same as Coot Loch</t>
  </si>
  <si>
    <t xml:space="preserve">same as Coot Loch </t>
  </si>
  <si>
    <t>same as Loch Leven 2008</t>
  </si>
  <si>
    <t>same as Blair Drummond 2008</t>
  </si>
  <si>
    <t>same as Caerlaverock WWT</t>
  </si>
  <si>
    <t>same as Barr Loch</t>
  </si>
  <si>
    <t>same as 2013</t>
  </si>
  <si>
    <t>same as 2014</t>
  </si>
  <si>
    <t>same as 2007</t>
  </si>
  <si>
    <t>Millar's Moss Reservoir &amp; Mire Loch</t>
  </si>
  <si>
    <t>St Abb's Head</t>
  </si>
  <si>
    <r>
      <t xml:space="preserve">2019 </t>
    </r>
    <r>
      <rPr>
        <i/>
        <sz val="8"/>
        <rFont val="Arial"/>
      </rPr>
      <t>SBRC Report</t>
    </r>
  </si>
  <si>
    <t>same as 2019</t>
  </si>
  <si>
    <r>
      <t xml:space="preserve"> to </t>
    </r>
    <r>
      <rPr>
        <b/>
        <sz val="8"/>
        <color indexed="8"/>
        <rFont val="Arial"/>
        <family val="2"/>
      </rPr>
      <t>2020</t>
    </r>
  </si>
  <si>
    <t>2cy+ male</t>
  </si>
  <si>
    <t>1cy+ female</t>
  </si>
  <si>
    <r>
      <t xml:space="preserve">2020 </t>
    </r>
    <r>
      <rPr>
        <i/>
        <sz val="8"/>
        <rFont val="Arial"/>
      </rPr>
      <t>BBRC</t>
    </r>
  </si>
  <si>
    <t>Loch Stiapabhat</t>
  </si>
  <si>
    <t>Lewis</t>
  </si>
  <si>
    <r>
      <t xml:space="preserve">to </t>
    </r>
    <r>
      <rPr>
        <b/>
        <sz val="8"/>
        <color rgb="FF000000"/>
        <rFont val="Arial"/>
        <family val="2"/>
      </rPr>
      <t>2022</t>
    </r>
  </si>
  <si>
    <t>same as 03/11</t>
  </si>
  <si>
    <t>three 1cy males, one 1cy female</t>
  </si>
  <si>
    <r>
      <t xml:space="preserve">2021 </t>
    </r>
    <r>
      <rPr>
        <i/>
        <sz val="8"/>
        <rFont val="Arial"/>
      </rPr>
      <t>BBRC</t>
    </r>
  </si>
  <si>
    <t>Kirkcudbrightshire</t>
  </si>
  <si>
    <t>Auchenreoch Loch &amp; Milton Loch</t>
  </si>
  <si>
    <t>Castle Loch, Lochmaben</t>
  </si>
  <si>
    <t>Dumfriesshire</t>
  </si>
  <si>
    <t>Lochwinnoch</t>
  </si>
  <si>
    <t>Wigtownshire</t>
  </si>
  <si>
    <t>1cy 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</si>
</sst>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</font>
    <font>
      <sz val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name val="Arial"/>
    </font>
    <font>
      <b/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1" fillId="0" borderId="0" xfId="0" applyFont="1"/>
    <xf numFmtId="164" fontId="6" fillId="0" borderId="0" xfId="1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6" fillId="7" borderId="0" xfId="1" applyFont="1" applyFill="1" applyAlignment="1">
      <alignment horizontal="center"/>
    </xf>
    <xf numFmtId="164" fontId="6" fillId="7" borderId="0" xfId="1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8" borderId="0" xfId="0" applyFill="1"/>
    <xf numFmtId="0" fontId="1" fillId="9" borderId="0" xfId="0" applyFont="1" applyFill="1"/>
    <xf numFmtId="1" fontId="1" fillId="0" borderId="0" xfId="0" applyNumberFormat="1" applyFont="1"/>
    <xf numFmtId="0" fontId="6" fillId="7" borderId="0" xfId="1" applyFont="1" applyFill="1" applyAlignment="1">
      <alignment horizontal="left"/>
    </xf>
    <xf numFmtId="0" fontId="1" fillId="0" borderId="0" xfId="0" applyFont="1" applyAlignment="1">
      <alignment horizontal="left"/>
    </xf>
    <xf numFmtId="165" fontId="6" fillId="7" borderId="0" xfId="1" applyNumberFormat="1" applyFont="1" applyFill="1" applyAlignment="1">
      <alignment horizontal="center"/>
    </xf>
    <xf numFmtId="165" fontId="1" fillId="0" borderId="0" xfId="0" applyNumberFormat="1" applyFont="1"/>
    <xf numFmtId="165" fontId="6" fillId="0" borderId="0" xfId="1" applyNumberFormat="1" applyFont="1" applyAlignment="1">
      <alignment horizontal="right"/>
    </xf>
    <xf numFmtId="14" fontId="6" fillId="7" borderId="0" xfId="1" applyNumberFormat="1" applyFont="1" applyFill="1" applyAlignment="1">
      <alignment horizontal="center"/>
    </xf>
    <xf numFmtId="14" fontId="1" fillId="0" borderId="0" xfId="0" applyNumberFormat="1" applyFont="1"/>
    <xf numFmtId="14" fontId="6" fillId="0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15" fontId="1" fillId="0" borderId="0" xfId="0" applyNumberFormat="1" applyFont="1"/>
    <xf numFmtId="49" fontId="6" fillId="7" borderId="0" xfId="1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6" fillId="0" borderId="0" xfId="1" applyNumberFormat="1" applyFont="1" applyAlignment="1">
      <alignment horizontal="left"/>
    </xf>
    <xf numFmtId="1" fontId="6" fillId="7" borderId="0" xfId="1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6" fillId="0" borderId="0" xfId="1" applyNumberFormat="1" applyFont="1" applyAlignment="1">
      <alignment horizontal="left"/>
    </xf>
    <xf numFmtId="1" fontId="6" fillId="7" borderId="0" xfId="1" applyNumberFormat="1" applyFont="1" applyFill="1" applyAlignment="1">
      <alignment horizontal="center"/>
    </xf>
    <xf numFmtId="1" fontId="6" fillId="0" borderId="0" xfId="1" applyNumberFormat="1" applyFont="1" applyAlignment="1">
      <alignment horizontal="right"/>
    </xf>
    <xf numFmtId="49" fontId="1" fillId="0" borderId="0" xfId="0" applyNumberFormat="1" applyFont="1"/>
    <xf numFmtId="1" fontId="6" fillId="0" borderId="0" xfId="2" applyNumberFormat="1" applyFont="1" applyAlignment="1">
      <alignment horizontal="right"/>
    </xf>
    <xf numFmtId="0" fontId="7" fillId="2" borderId="0" xfId="0" applyFont="1" applyFill="1"/>
    <xf numFmtId="0" fontId="6" fillId="0" borderId="0" xfId="3" applyFont="1" applyAlignment="1">
      <alignment wrapText="1"/>
    </xf>
    <xf numFmtId="0" fontId="6" fillId="0" borderId="0" xfId="3" applyFont="1" applyAlignment="1">
      <alignment horizontal="right" wrapText="1"/>
    </xf>
    <xf numFmtId="0" fontId="6" fillId="0" borderId="0" xfId="3" applyFont="1" applyAlignment="1">
      <alignment horizontal="left" wrapText="1"/>
    </xf>
    <xf numFmtId="165" fontId="6" fillId="0" borderId="0" xfId="3" applyNumberFormat="1" applyFont="1" applyAlignment="1">
      <alignment horizontal="right" wrapText="1"/>
    </xf>
    <xf numFmtId="1" fontId="6" fillId="0" borderId="0" xfId="3" applyNumberFormat="1" applyFont="1" applyAlignment="1">
      <alignment horizontal="right" wrapText="1"/>
    </xf>
    <xf numFmtId="0" fontId="8" fillId="0" borderId="0" xfId="3" applyFont="1" applyAlignment="1">
      <alignment horizontal="right" wrapText="1"/>
    </xf>
    <xf numFmtId="165" fontId="8" fillId="0" borderId="0" xfId="3" applyNumberFormat="1" applyFont="1" applyAlignment="1">
      <alignment horizontal="right" wrapText="1"/>
    </xf>
    <xf numFmtId="1" fontId="8" fillId="0" borderId="0" xfId="3" applyNumberFormat="1" applyFont="1" applyAlignment="1">
      <alignment horizontal="right" wrapText="1"/>
    </xf>
    <xf numFmtId="164" fontId="9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8" fillId="0" borderId="0" xfId="1" applyFont="1" applyAlignment="1">
      <alignment horizontal="right"/>
    </xf>
    <xf numFmtId="0" fontId="8" fillId="0" borderId="0" xfId="3" applyFont="1" applyAlignment="1">
      <alignment wrapText="1"/>
    </xf>
    <xf numFmtId="0" fontId="8" fillId="0" borderId="0" xfId="3" applyFont="1" applyAlignment="1">
      <alignment horizontal="left" wrapText="1"/>
    </xf>
    <xf numFmtId="164" fontId="9" fillId="0" borderId="0" xfId="1" applyNumberFormat="1" applyFont="1" applyAlignment="1">
      <alignment horizontal="left"/>
    </xf>
    <xf numFmtId="1" fontId="9" fillId="0" borderId="0" xfId="1" applyNumberFormat="1" applyFont="1" applyAlignment="1">
      <alignment horizontal="left"/>
    </xf>
    <xf numFmtId="164" fontId="1" fillId="0" borderId="0" xfId="1" applyNumberFormat="1" applyFont="1" applyAlignment="1">
      <alignment horizontal="left"/>
    </xf>
    <xf numFmtId="1" fontId="1" fillId="0" borderId="0" xfId="1" applyNumberFormat="1" applyFont="1" applyAlignment="1">
      <alignment horizontal="left"/>
    </xf>
    <xf numFmtId="0" fontId="10" fillId="10" borderId="0" xfId="3" applyFont="1" applyFill="1" applyAlignment="1">
      <alignment wrapText="1"/>
    </xf>
    <xf numFmtId="164" fontId="1" fillId="0" borderId="0" xfId="1" applyNumberFormat="1" applyFont="1" applyAlignment="1">
      <alignment horizontal="right"/>
    </xf>
    <xf numFmtId="0" fontId="8" fillId="0" borderId="0" xfId="3" applyFont="1" applyFill="1" applyAlignment="1">
      <alignment wrapText="1"/>
    </xf>
    <xf numFmtId="0" fontId="8" fillId="0" borderId="0" xfId="3" applyFont="1" applyFill="1" applyAlignment="1">
      <alignment horizontal="right" wrapText="1"/>
    </xf>
    <xf numFmtId="165" fontId="8" fillId="0" borderId="0" xfId="3" applyNumberFormat="1" applyFont="1" applyFill="1" applyAlignment="1">
      <alignment horizontal="right" wrapText="1"/>
    </xf>
    <xf numFmtId="1" fontId="8" fillId="0" borderId="0" xfId="3" applyNumberFormat="1" applyFont="1" applyFill="1" applyAlignment="1">
      <alignment horizontal="right" wrapText="1"/>
    </xf>
    <xf numFmtId="164" fontId="9" fillId="0" borderId="0" xfId="1" applyNumberFormat="1" applyFont="1" applyFill="1" applyAlignment="1">
      <alignment horizontal="left"/>
    </xf>
    <xf numFmtId="1" fontId="9" fillId="0" borderId="0" xfId="1" applyNumberFormat="1" applyFont="1" applyFill="1" applyAlignment="1">
      <alignment horizontal="left"/>
    </xf>
    <xf numFmtId="0" fontId="8" fillId="0" borderId="0" xfId="1" applyFont="1" applyFill="1" applyAlignment="1">
      <alignment horizontal="right"/>
    </xf>
    <xf numFmtId="164" fontId="9" fillId="0" borderId="0" xfId="0" applyNumberFormat="1" applyFont="1" applyFill="1" applyAlignment="1">
      <alignment horizontal="left"/>
    </xf>
    <xf numFmtId="165" fontId="6" fillId="0" borderId="0" xfId="3" applyNumberFormat="1" applyFont="1" applyFill="1" applyAlignment="1">
      <alignment horizontal="right" wrapText="1"/>
    </xf>
    <xf numFmtId="0" fontId="6" fillId="0" borderId="0" xfId="3" applyFont="1" applyFill="1" applyAlignment="1">
      <alignment horizontal="left" wrapText="1"/>
    </xf>
    <xf numFmtId="164" fontId="1" fillId="0" borderId="0" xfId="1" applyNumberFormat="1" applyFont="1" applyFill="1" applyAlignment="1">
      <alignment horizontal="left"/>
    </xf>
    <xf numFmtId="0" fontId="6" fillId="0" borderId="0" xfId="3" applyFont="1" applyFill="1" applyAlignment="1">
      <alignment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horizontal="left" vertical="top" wrapText="1"/>
    </xf>
    <xf numFmtId="0" fontId="1" fillId="0" borderId="0" xfId="3" applyFont="1"/>
    <xf numFmtId="165" fontId="1" fillId="0" borderId="0" xfId="3" applyNumberFormat="1" applyFont="1" applyAlignment="1">
      <alignment horizontal="right" wrapText="1"/>
    </xf>
    <xf numFmtId="0" fontId="3" fillId="3" borderId="0" xfId="0" applyFont="1" applyFill="1"/>
    <xf numFmtId="0" fontId="0" fillId="0" borderId="0" xfId="0"/>
  </cellXfs>
  <cellStyles count="22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_data" xfId="1"/>
    <cellStyle name="Normal_data_1" xfId="3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1.0</c:v>
                </c:pt>
                <c:pt idx="41">
                  <c:v>0.0</c:v>
                </c:pt>
                <c:pt idx="42">
                  <c:v>0.0</c:v>
                </c:pt>
                <c:pt idx="43">
                  <c:v>1.0</c:v>
                </c:pt>
                <c:pt idx="44">
                  <c:v>0.0</c:v>
                </c:pt>
                <c:pt idx="45">
                  <c:v>0.0</c:v>
                </c:pt>
                <c:pt idx="46">
                  <c:v>1.0</c:v>
                </c:pt>
                <c:pt idx="47">
                  <c:v>1.0</c:v>
                </c:pt>
                <c:pt idx="48">
                  <c:v>5.0</c:v>
                </c:pt>
                <c:pt idx="49">
                  <c:v>3.0</c:v>
                </c:pt>
                <c:pt idx="50">
                  <c:v>1.0</c:v>
                </c:pt>
                <c:pt idx="51">
                  <c:v>2.0</c:v>
                </c:pt>
                <c:pt idx="52">
                  <c:v>4.0</c:v>
                </c:pt>
                <c:pt idx="53">
                  <c:v>2.0</c:v>
                </c:pt>
                <c:pt idx="54">
                  <c:v>2.0</c:v>
                </c:pt>
                <c:pt idx="55">
                  <c:v>4.0</c:v>
                </c:pt>
                <c:pt idx="56">
                  <c:v>4.0</c:v>
                </c:pt>
                <c:pt idx="57">
                  <c:v>15.0</c:v>
                </c:pt>
                <c:pt idx="58">
                  <c:v>7.0</c:v>
                </c:pt>
                <c:pt idx="59">
                  <c:v>3.0</c:v>
                </c:pt>
                <c:pt idx="60">
                  <c:v>3.0</c:v>
                </c:pt>
                <c:pt idx="61">
                  <c:v>2.0</c:v>
                </c:pt>
                <c:pt idx="62">
                  <c:v>1.0</c:v>
                </c:pt>
                <c:pt idx="63">
                  <c:v>5.0</c:v>
                </c:pt>
                <c:pt idx="64">
                  <c:v>1.0</c:v>
                </c:pt>
                <c:pt idx="65">
                  <c:v>3.0</c:v>
                </c:pt>
                <c:pt idx="66">
                  <c:v>3.0</c:v>
                </c:pt>
                <c:pt idx="67">
                  <c:v>1.0</c:v>
                </c:pt>
                <c:pt idx="68">
                  <c:v>1.0</c:v>
                </c:pt>
                <c:pt idx="69">
                  <c:v>2.0</c:v>
                </c:pt>
                <c:pt idx="70">
                  <c:v>2.0</c:v>
                </c:pt>
                <c:pt idx="71">
                  <c:v>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73-411E-AB91-6C9D2DB8B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08499912"/>
        <c:axId val="-2109607928"/>
      </c:barChart>
      <c:catAx>
        <c:axId val="-2108499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96079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096079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8499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3.0</c:v>
                </c:pt>
                <c:pt idx="1">
                  <c:v>2.0</c:v>
                </c:pt>
                <c:pt idx="2">
                  <c:v>2.0</c:v>
                </c:pt>
                <c:pt idx="3">
                  <c:v>4.0</c:v>
                </c:pt>
                <c:pt idx="4">
                  <c:v>1.0</c:v>
                </c:pt>
                <c:pt idx="5">
                  <c:v>2.0</c:v>
                </c:pt>
                <c:pt idx="6">
                  <c:v>1.0</c:v>
                </c:pt>
                <c:pt idx="7">
                  <c:v>4.0</c:v>
                </c:pt>
                <c:pt idx="8">
                  <c:v>5.0</c:v>
                </c:pt>
                <c:pt idx="9">
                  <c:v>1.0</c:v>
                </c:pt>
                <c:pt idx="10">
                  <c:v>2.0</c:v>
                </c:pt>
                <c:pt idx="11">
                  <c:v>3.0</c:v>
                </c:pt>
                <c:pt idx="12">
                  <c:v>4.0</c:v>
                </c:pt>
                <c:pt idx="13">
                  <c:v>3.0</c:v>
                </c:pt>
                <c:pt idx="14">
                  <c:v>3.0</c:v>
                </c:pt>
                <c:pt idx="15">
                  <c:v>1.0</c:v>
                </c:pt>
                <c:pt idx="16">
                  <c:v>0.0</c:v>
                </c:pt>
                <c:pt idx="17">
                  <c:v>1.0</c:v>
                </c:pt>
                <c:pt idx="18">
                  <c:v>1.0</c:v>
                </c:pt>
                <c:pt idx="19">
                  <c:v>0.0</c:v>
                </c:pt>
                <c:pt idx="20">
                  <c:v>1.0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1.0</c:v>
                </c:pt>
                <c:pt idx="26">
                  <c:v>1.0</c:v>
                </c:pt>
                <c:pt idx="27">
                  <c:v>3.0</c:v>
                </c:pt>
                <c:pt idx="28">
                  <c:v>3.0</c:v>
                </c:pt>
                <c:pt idx="29">
                  <c:v>0.0</c:v>
                </c:pt>
                <c:pt idx="30">
                  <c:v>5.0</c:v>
                </c:pt>
                <c:pt idx="31">
                  <c:v>10.0</c:v>
                </c:pt>
                <c:pt idx="32">
                  <c:v>7.0</c:v>
                </c:pt>
                <c:pt idx="33">
                  <c:v>3.0</c:v>
                </c:pt>
                <c:pt idx="34">
                  <c:v>8.0</c:v>
                </c:pt>
                <c:pt idx="35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E9-4943-827A-73C9E5F89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08070552"/>
        <c:axId val="2070544184"/>
      </c:barChart>
      <c:catAx>
        <c:axId val="-2108070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054418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70544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80705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0.37941</cdr:x>
      <cdr:y>0.0258</cdr:y>
    </cdr:from>
    <cdr:to>
      <cdr:x>0.67951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209294" y="86584"/>
          <a:ext cx="1747450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Lesser Scaup Aythya affinis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18" totalsRowShown="0" headerRowDxfId="18" dataDxfId="17" headerRowCellStyle="Normal_data" dataCellStyle="Normal_data">
  <autoFilter ref="A1:Q118"/>
  <tableColumns count="17">
    <tableColumn id="1" name="SPECIES" dataDxfId="16" dataCellStyle="Normal_data_1"/>
    <tableColumn id="2" name="REGION" dataDxfId="15" dataCellStyle="Normal_data_1"/>
    <tableColumn id="3" name="LOCALITY" dataDxfId="14" dataCellStyle="Normal_data_1"/>
    <tableColumn id="4" name="LOCALITY2" dataDxfId="13" dataCellStyle="Normal_data_1"/>
    <tableColumn id="5" name="NUMBER" dataDxfId="12" dataCellStyle="Normal_data_1"/>
    <tableColumn id="6" name="ASD" dataDxfId="11" dataCellStyle="Normal_data_1"/>
    <tableColumn id="7" name="1STDATE" dataDxfId="10" dataCellStyle="Normal_data_1"/>
    <tableColumn id="8" name="LASTDATE" dataDxfId="9" dataCellStyle="Normal_data_1"/>
    <tableColumn id="9" name="IN BOS?" dataDxfId="8" dataCellStyle="Normal_data_1"/>
    <tableColumn id="10" name="BOS RATIONALE" dataDxfId="7" dataCellStyle="Normal_data_1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8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19.1640625" style="22" customWidth="1"/>
    <col min="2" max="2" width="8.6640625" style="22" customWidth="1"/>
    <col min="3" max="3" width="31.5" style="22" customWidth="1"/>
    <col min="4" max="4" width="20.33203125" style="22" customWidth="1"/>
    <col min="5" max="5" width="6.6640625" style="22" customWidth="1"/>
    <col min="6" max="6" width="12" style="32" customWidth="1"/>
    <col min="7" max="7" width="8.83203125" style="34" customWidth="1"/>
    <col min="8" max="8" width="8.83203125" style="37" customWidth="1"/>
    <col min="9" max="9" width="9.5" style="30" customWidth="1"/>
    <col min="10" max="10" width="10.33203125" style="24" customWidth="1"/>
    <col min="11" max="11" width="9" style="24" customWidth="1"/>
    <col min="12" max="12" width="9" style="45" customWidth="1"/>
    <col min="13" max="13" width="13.5" style="42" customWidth="1"/>
    <col min="14" max="14" width="17.33203125" style="24" customWidth="1"/>
    <col min="15" max="15" width="6" style="30" customWidth="1"/>
    <col min="16" max="16" width="6.1640625" style="22" customWidth="1"/>
    <col min="17" max="17" width="5.6640625" style="22" customWidth="1"/>
    <col min="18" max="23" width="2.5" style="22" customWidth="1"/>
    <col min="24" max="24" width="2.33203125" style="22" customWidth="1"/>
    <col min="25" max="27" width="2.5" style="22" customWidth="1"/>
    <col min="28" max="28" width="2.6640625" style="22" customWidth="1"/>
    <col min="29" max="29" width="2.83203125" style="22" customWidth="1"/>
    <col min="30" max="30" width="3" style="22" customWidth="1"/>
    <col min="31" max="31" width="2.83203125" style="22" customWidth="1"/>
    <col min="32" max="32" width="2.6640625" style="22" customWidth="1"/>
    <col min="33" max="34" width="2.83203125" style="22" customWidth="1"/>
    <col min="35" max="35" width="2.6640625" style="22" customWidth="1"/>
    <col min="36" max="36" width="2.83203125" style="22" customWidth="1"/>
    <col min="37" max="37" width="3" style="22" customWidth="1"/>
    <col min="38" max="38" width="2.6640625" style="22" customWidth="1"/>
    <col min="39" max="39" width="2.5" style="22" customWidth="1"/>
    <col min="40" max="40" width="2.33203125" style="22" customWidth="1"/>
    <col min="41" max="41" width="2.6640625" style="22" customWidth="1"/>
    <col min="42" max="42" width="2.83203125" style="22" customWidth="1"/>
    <col min="43" max="44" width="2.5" style="22" customWidth="1"/>
    <col min="45" max="45" width="2.83203125" style="22" customWidth="1"/>
    <col min="46" max="46" width="2.6640625" style="22" customWidth="1"/>
    <col min="47" max="47" width="2.83203125" style="22" customWidth="1"/>
    <col min="48" max="48" width="3" style="22" customWidth="1"/>
    <col min="49" max="49" width="3.33203125" style="22" customWidth="1"/>
    <col min="50" max="50" width="3.1640625" style="22" customWidth="1"/>
    <col min="51" max="51" width="3.33203125" style="22" customWidth="1"/>
    <col min="52" max="52" width="3.1640625" style="22" customWidth="1"/>
    <col min="53" max="53" width="2.5" style="22" customWidth="1"/>
    <col min="54" max="54" width="3.5" style="22" customWidth="1"/>
    <col min="55" max="135" width="3.6640625" style="22" customWidth="1"/>
    <col min="136" max="16384" width="8.83203125" style="22"/>
  </cols>
  <sheetData>
    <row r="1" spans="1:135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25" t="s">
        <v>8</v>
      </c>
      <c r="F1" s="31" t="s">
        <v>9</v>
      </c>
      <c r="G1" s="33" t="s">
        <v>125</v>
      </c>
      <c r="H1" s="36" t="s">
        <v>124</v>
      </c>
      <c r="I1" s="47" t="s">
        <v>126</v>
      </c>
      <c r="J1" s="26" t="s">
        <v>127</v>
      </c>
      <c r="K1" s="26" t="s">
        <v>129</v>
      </c>
      <c r="L1" s="44" t="s">
        <v>132</v>
      </c>
      <c r="M1" s="41" t="s">
        <v>130</v>
      </c>
      <c r="N1" s="26" t="s">
        <v>131</v>
      </c>
      <c r="O1" s="25" t="s">
        <v>87</v>
      </c>
      <c r="P1" s="25" t="s">
        <v>86</v>
      </c>
      <c r="Q1" s="25" t="s">
        <v>92</v>
      </c>
      <c r="R1" s="19"/>
      <c r="S1" s="19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19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 t="s">
        <v>93</v>
      </c>
      <c r="DD1" s="29" t="s">
        <v>94</v>
      </c>
      <c r="DE1" s="29" t="s">
        <v>95</v>
      </c>
      <c r="DF1" s="29" t="s">
        <v>96</v>
      </c>
      <c r="DG1" s="29" t="s">
        <v>97</v>
      </c>
      <c r="DH1" s="29" t="s">
        <v>98</v>
      </c>
      <c r="DI1" s="29" t="s">
        <v>99</v>
      </c>
      <c r="DJ1" s="29" t="s">
        <v>100</v>
      </c>
      <c r="DK1" s="29" t="s">
        <v>101</v>
      </c>
      <c r="DL1" s="29" t="s">
        <v>102</v>
      </c>
      <c r="DM1" s="29" t="s">
        <v>103</v>
      </c>
      <c r="DN1" s="29" t="s">
        <v>104</v>
      </c>
      <c r="DO1" s="29" t="s">
        <v>105</v>
      </c>
      <c r="DP1" s="29" t="s">
        <v>106</v>
      </c>
      <c r="DQ1" s="29" t="s">
        <v>107</v>
      </c>
      <c r="DR1" s="29" t="s">
        <v>108</v>
      </c>
      <c r="DS1" s="29" t="s">
        <v>109</v>
      </c>
      <c r="DT1" s="29" t="s">
        <v>110</v>
      </c>
      <c r="DU1" s="29" t="s">
        <v>111</v>
      </c>
      <c r="DV1" s="29" t="s">
        <v>112</v>
      </c>
      <c r="DW1" s="29" t="s">
        <v>113</v>
      </c>
      <c r="DX1" s="29" t="s">
        <v>114</v>
      </c>
      <c r="DY1" s="29" t="s">
        <v>115</v>
      </c>
      <c r="DZ1" s="29" t="s">
        <v>116</v>
      </c>
      <c r="EA1" s="29" t="s">
        <v>117</v>
      </c>
      <c r="EB1" s="29" t="s">
        <v>118</v>
      </c>
      <c r="EC1" s="29" t="s">
        <v>119</v>
      </c>
      <c r="ED1" s="29" t="s">
        <v>120</v>
      </c>
      <c r="EE1" s="29" t="s">
        <v>121</v>
      </c>
    </row>
    <row r="2" spans="1:135" ht="11.25" customHeight="1">
      <c r="A2" s="69" t="s">
        <v>200</v>
      </c>
      <c r="B2" s="52" t="s">
        <v>71</v>
      </c>
      <c r="C2" s="83" t="s">
        <v>135</v>
      </c>
      <c r="D2" s="83" t="s">
        <v>278</v>
      </c>
      <c r="E2" s="53">
        <v>1</v>
      </c>
      <c r="F2" s="54" t="s">
        <v>201</v>
      </c>
      <c r="G2" s="55">
        <v>33236</v>
      </c>
      <c r="H2" s="55">
        <v>33010</v>
      </c>
      <c r="I2" s="56">
        <v>1</v>
      </c>
      <c r="J2" s="55"/>
      <c r="L2" s="45">
        <v>1</v>
      </c>
      <c r="M2" s="24"/>
      <c r="O2" s="20">
        <f t="shared" ref="O2" si="0">IF(DAY(G2)&lt;=10,1,IF(DAY(G2)&gt;20,3,2))</f>
        <v>3</v>
      </c>
      <c r="P2" s="20">
        <f t="shared" ref="P2" si="1">MONTH(G2)</f>
        <v>12</v>
      </c>
      <c r="Q2" s="20">
        <f t="shared" ref="Q2" si="2">YEAR(G2)</f>
        <v>1990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DC2" s="22" t="str">
        <f t="shared" ref="DC2:DC3" si="3">IF(Q2=1977,IF($E2=0,"",$E2),"")</f>
        <v/>
      </c>
      <c r="DD2" s="22" t="str">
        <f t="shared" ref="DD2:DD3" si="4">IF(Q2=1978,IF($E2=0,"",$E2),"")</f>
        <v/>
      </c>
      <c r="DE2" s="22" t="str">
        <f t="shared" ref="DE2:DE3" si="5">IF(Q2=1979,IF($E2=0,"",$E2),"")</f>
        <v/>
      </c>
      <c r="DF2" s="22" t="str">
        <f t="shared" ref="DF2:DF3" si="6">IF(Q2=1980,IF($E2=0,"",$E2),"")</f>
        <v/>
      </c>
      <c r="DG2" s="22" t="str">
        <f t="shared" ref="DG2:DG3" si="7">IF(Q2=1981,IF($E2=0,"",$E2),"")</f>
        <v/>
      </c>
      <c r="DH2" s="22" t="str">
        <f t="shared" ref="DH2:DH3" si="8">IF(Q2=1982,IF($E2=0,"",$E2),"")</f>
        <v/>
      </c>
      <c r="DI2" s="22" t="str">
        <f t="shared" ref="DI2:DI3" si="9">IF(Q2=1983,IF($E2=0,"",$E2),"")</f>
        <v/>
      </c>
      <c r="DJ2" s="22" t="str">
        <f t="shared" ref="DJ2:DJ3" si="10">IF(Q2=1984,IF($E2=0,"",$E2),"")</f>
        <v/>
      </c>
      <c r="DK2" s="22" t="str">
        <f t="shared" ref="DK2:DK3" si="11">IF(Q2=1985,IF($E2=0,"",$E2),"")</f>
        <v/>
      </c>
      <c r="DL2" s="22" t="str">
        <f t="shared" ref="DL2:DL3" si="12">IF(Q2=1986,IF($E2=0,"",$E2),"")</f>
        <v/>
      </c>
      <c r="DM2" s="22" t="str">
        <f t="shared" ref="DM2:DM3" si="13">IF(Q2=1987,IF($E2=0,"",$E2),"")</f>
        <v/>
      </c>
      <c r="DN2" s="22" t="str">
        <f t="shared" ref="DN2:DN3" si="14">IF(Q2=1988,IF($E2=0,"",$E2),"")</f>
        <v/>
      </c>
      <c r="DO2" s="22" t="str">
        <f t="shared" ref="DO2:DO3" si="15">IF(Q2=1989,IF($E2=0,"",$E2),"")</f>
        <v/>
      </c>
      <c r="DP2" s="22">
        <f t="shared" ref="DP2:DP3" si="16">IF(Q2=1990,IF($E2=0,"",$E2),"")</f>
        <v>1</v>
      </c>
      <c r="DQ2" s="22" t="str">
        <f t="shared" ref="DQ2:DQ3" si="17">IF(Q2=1991,IF($E2=0,"",$E2),"")</f>
        <v/>
      </c>
      <c r="DR2" s="22" t="str">
        <f t="shared" ref="DR2:DR3" si="18">IF(Q2=1992,IF($E2=0,"",$E2),"")</f>
        <v/>
      </c>
      <c r="DS2" s="22" t="str">
        <f t="shared" ref="DS2:DS3" si="19">IF(Q2=1993,IF($E2=0,"",$E2),"")</f>
        <v/>
      </c>
      <c r="DT2" s="22" t="str">
        <f t="shared" ref="DT2:DT3" si="20">IF(Q2=1994,IF($E2=0,"",$E2),"")</f>
        <v/>
      </c>
      <c r="DU2" s="22" t="str">
        <f t="shared" ref="DU2:DU3" si="21">IF(Q2=1995,IF($E2=0,"",$E2),"")</f>
        <v/>
      </c>
      <c r="DV2" s="22" t="str">
        <f t="shared" ref="DV2:DV3" si="22">IF(Q2=1996,IF($E2=0,"",$E2),"")</f>
        <v/>
      </c>
      <c r="DW2" s="22" t="str">
        <f t="shared" ref="DW2:DW3" si="23">IF(Q2=1997,IF($E2=0,"",$E2),"")</f>
        <v/>
      </c>
      <c r="DX2" s="22" t="str">
        <f t="shared" ref="DX2:DX3" si="24">IF(Q2=1998,IF($E2=0,"",$E2),"")</f>
        <v/>
      </c>
      <c r="DY2" s="22" t="str">
        <f t="shared" ref="DY2:DY3" si="25">IF(Q2=1999,IF($E2=0,"",$E2),"")</f>
        <v/>
      </c>
      <c r="DZ2" s="22" t="str">
        <f t="shared" ref="DZ2:DZ3" si="26">IF(Q2=2000,IF($E2=0,"",$E2),"")</f>
        <v/>
      </c>
      <c r="EA2" s="22" t="str">
        <f t="shared" ref="EA2:EA3" si="27">IF(Q2=2001,IF($E2=0,"",$E2),"")</f>
        <v/>
      </c>
      <c r="EB2" s="22" t="str">
        <f t="shared" ref="EB2:EB3" si="28">IF(Q2=2002,IF($E2=0,"",$E2),"")</f>
        <v/>
      </c>
      <c r="EC2" s="22" t="str">
        <f t="shared" ref="EC2:EC3" si="29">IF(Q2=2003,IF($E2=0,"",$E2),"")</f>
        <v/>
      </c>
      <c r="ED2" s="22" t="str">
        <f t="shared" ref="ED2:ED3" si="30">IF(Q2=2004,IF($E2=0,"",$E2),"")</f>
        <v/>
      </c>
      <c r="EE2" s="22" t="str">
        <f t="shared" ref="EE2:EE3" si="31">IF(Q2=2005,IF($E2=0,"",$E2),"")</f>
        <v/>
      </c>
    </row>
    <row r="3" spans="1:135" ht="11.25" customHeight="1">
      <c r="A3" s="52" t="s">
        <v>199</v>
      </c>
      <c r="B3" s="52" t="s">
        <v>71</v>
      </c>
      <c r="C3" s="83" t="s">
        <v>136</v>
      </c>
      <c r="D3" s="83" t="s">
        <v>278</v>
      </c>
      <c r="E3" s="57">
        <v>1</v>
      </c>
      <c r="F3" s="54" t="s">
        <v>201</v>
      </c>
      <c r="G3" s="58">
        <v>33238</v>
      </c>
      <c r="H3" s="58">
        <v>33263</v>
      </c>
      <c r="I3" s="59">
        <v>0</v>
      </c>
      <c r="J3" s="58"/>
      <c r="K3" s="60"/>
      <c r="L3" s="61">
        <v>0</v>
      </c>
      <c r="M3" s="24"/>
      <c r="N3" s="60"/>
      <c r="O3" s="62">
        <f t="shared" ref="O3:O30" si="32">IF(DAY(G3)&lt;=10,1,IF(DAY(G3)&gt;20,3,2))</f>
        <v>3</v>
      </c>
      <c r="P3" s="62">
        <f t="shared" ref="P3:P30" si="33">MONTH(G3)</f>
        <v>12</v>
      </c>
      <c r="Q3" s="62">
        <f t="shared" ref="Q3:Q30" si="34">YEAR(G3)</f>
        <v>1990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DC3" s="22" t="str">
        <f t="shared" si="3"/>
        <v/>
      </c>
      <c r="DD3" s="22" t="str">
        <f t="shared" si="4"/>
        <v/>
      </c>
      <c r="DE3" s="22" t="str">
        <f t="shared" si="5"/>
        <v/>
      </c>
      <c r="DF3" s="22" t="str">
        <f t="shared" si="6"/>
        <v/>
      </c>
      <c r="DG3" s="22" t="str">
        <f t="shared" si="7"/>
        <v/>
      </c>
      <c r="DH3" s="22" t="str">
        <f t="shared" si="8"/>
        <v/>
      </c>
      <c r="DI3" s="22" t="str">
        <f t="shared" si="9"/>
        <v/>
      </c>
      <c r="DJ3" s="22" t="str">
        <f t="shared" si="10"/>
        <v/>
      </c>
      <c r="DK3" s="22" t="str">
        <f t="shared" si="11"/>
        <v/>
      </c>
      <c r="DL3" s="22" t="str">
        <f t="shared" si="12"/>
        <v/>
      </c>
      <c r="DM3" s="22" t="str">
        <f t="shared" si="13"/>
        <v/>
      </c>
      <c r="DN3" s="22" t="str">
        <f t="shared" si="14"/>
        <v/>
      </c>
      <c r="DO3" s="22" t="str">
        <f t="shared" si="15"/>
        <v/>
      </c>
      <c r="DP3" s="22">
        <f t="shared" si="16"/>
        <v>1</v>
      </c>
      <c r="DQ3" s="22" t="str">
        <f t="shared" si="17"/>
        <v/>
      </c>
      <c r="DR3" s="22" t="str">
        <f t="shared" si="18"/>
        <v/>
      </c>
      <c r="DS3" s="22" t="str">
        <f t="shared" si="19"/>
        <v/>
      </c>
      <c r="DT3" s="22" t="str">
        <f t="shared" si="20"/>
        <v/>
      </c>
      <c r="DU3" s="22" t="str">
        <f t="shared" si="21"/>
        <v/>
      </c>
      <c r="DV3" s="22" t="str">
        <f t="shared" si="22"/>
        <v/>
      </c>
      <c r="DW3" s="22" t="str">
        <f t="shared" si="23"/>
        <v/>
      </c>
      <c r="DX3" s="22" t="str">
        <f t="shared" si="24"/>
        <v/>
      </c>
      <c r="DY3" s="22" t="str">
        <f t="shared" si="25"/>
        <v/>
      </c>
      <c r="DZ3" s="22" t="str">
        <f t="shared" si="26"/>
        <v/>
      </c>
      <c r="EA3" s="22" t="str">
        <f t="shared" si="27"/>
        <v/>
      </c>
      <c r="EB3" s="22" t="str">
        <f t="shared" si="28"/>
        <v/>
      </c>
      <c r="EC3" s="22" t="str">
        <f t="shared" si="29"/>
        <v/>
      </c>
      <c r="ED3" s="22" t="str">
        <f t="shared" si="30"/>
        <v/>
      </c>
      <c r="EE3" s="22" t="str">
        <f t="shared" si="31"/>
        <v/>
      </c>
    </row>
    <row r="4" spans="1:135" ht="11.25" customHeight="1">
      <c r="A4" s="52" t="s">
        <v>199</v>
      </c>
      <c r="B4" s="52" t="s">
        <v>81</v>
      </c>
      <c r="C4" s="83" t="s">
        <v>137</v>
      </c>
      <c r="D4" s="83" t="s">
        <v>138</v>
      </c>
      <c r="E4" s="53">
        <v>1</v>
      </c>
      <c r="F4" s="54" t="s">
        <v>205</v>
      </c>
      <c r="G4" s="55">
        <v>34098</v>
      </c>
      <c r="H4" s="55">
        <v>34102</v>
      </c>
      <c r="I4" s="56">
        <v>1</v>
      </c>
      <c r="J4" s="55"/>
      <c r="L4" s="45">
        <v>1</v>
      </c>
      <c r="M4" s="24"/>
      <c r="O4" s="20">
        <f t="shared" si="32"/>
        <v>1</v>
      </c>
      <c r="P4" s="20">
        <f t="shared" si="33"/>
        <v>5</v>
      </c>
      <c r="Q4" s="20">
        <f t="shared" si="34"/>
        <v>1993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DC4" s="22" t="str">
        <f t="shared" ref="DC4:DC35" si="35">IF(Q5=1977,IF($E5=0,"",$E5),"")</f>
        <v/>
      </c>
      <c r="DD4" s="22" t="str">
        <f t="shared" ref="DD4:DD35" si="36">IF(Q5=1978,IF($E5=0,"",$E5),"")</f>
        <v/>
      </c>
      <c r="DE4" s="22" t="str">
        <f t="shared" ref="DE4:DE35" si="37">IF(Q5=1979,IF($E5=0,"",$E5),"")</f>
        <v/>
      </c>
      <c r="DF4" s="22" t="str">
        <f t="shared" ref="DF4:DF35" si="38">IF(Q5=1980,IF($E5=0,"",$E5),"")</f>
        <v/>
      </c>
      <c r="DG4" s="22" t="str">
        <f t="shared" ref="DG4:DG35" si="39">IF(Q5=1981,IF($E5=0,"",$E5),"")</f>
        <v/>
      </c>
      <c r="DH4" s="22" t="str">
        <f t="shared" ref="DH4:DH35" si="40">IF(Q5=1982,IF($E5=0,"",$E5),"")</f>
        <v/>
      </c>
      <c r="DI4" s="22" t="str">
        <f t="shared" ref="DI4:DI35" si="41">IF(Q5=1983,IF($E5=0,"",$E5),"")</f>
        <v/>
      </c>
      <c r="DJ4" s="22" t="str">
        <f t="shared" ref="DJ4:DJ35" si="42">IF(Q5=1984,IF($E5=0,"",$E5),"")</f>
        <v/>
      </c>
      <c r="DK4" s="22" t="str">
        <f t="shared" ref="DK4:DK35" si="43">IF(Q5=1985,IF($E5=0,"",$E5),"")</f>
        <v/>
      </c>
      <c r="DL4" s="22" t="str">
        <f t="shared" ref="DL4:DL35" si="44">IF(Q5=1986,IF($E5=0,"",$E5),"")</f>
        <v/>
      </c>
      <c r="DM4" s="22" t="str">
        <f t="shared" ref="DM4:DM35" si="45">IF(Q5=1987,IF($E5=0,"",$E5),"")</f>
        <v/>
      </c>
      <c r="DN4" s="22" t="str">
        <f t="shared" ref="DN4:DN35" si="46">IF(Q5=1988,IF($E5=0,"",$E5),"")</f>
        <v/>
      </c>
      <c r="DO4" s="22" t="str">
        <f t="shared" ref="DO4:DO35" si="47">IF(Q5=1989,IF($E5=0,"",$E5),"")</f>
        <v/>
      </c>
      <c r="DP4" s="22" t="str">
        <f t="shared" ref="DP4:DP35" si="48">IF(Q5=1990,IF($E5=0,"",$E5),"")</f>
        <v/>
      </c>
      <c r="DQ4" s="22" t="str">
        <f t="shared" ref="DQ4:DQ35" si="49">IF(Q5=1991,IF($E5=0,"",$E5),"")</f>
        <v/>
      </c>
      <c r="DR4" s="22" t="str">
        <f t="shared" ref="DR4:DR35" si="50">IF(Q5=1992,IF($E5=0,"",$E5),"")</f>
        <v/>
      </c>
      <c r="DS4" s="22" t="str">
        <f t="shared" ref="DS4:DS35" si="51">IF(Q5=1993,IF($E5=0,"",$E5),"")</f>
        <v/>
      </c>
      <c r="DT4" s="22" t="str">
        <f t="shared" ref="DT4:DT35" si="52">IF(Q5=1994,IF($E5=0,"",$E5),"")</f>
        <v/>
      </c>
      <c r="DU4" s="22" t="str">
        <f t="shared" ref="DU4:DU35" si="53">IF(Q5=1995,IF($E5=0,"",$E5),"")</f>
        <v/>
      </c>
      <c r="DV4" s="22">
        <f t="shared" ref="DV4:DV35" si="54">IF(Q5=1996,IF($E5=0,"",$E5),"")</f>
        <v>1</v>
      </c>
      <c r="DW4" s="22" t="str">
        <f t="shared" ref="DW4:DW35" si="55">IF(Q5=1997,IF($E5=0,"",$E5),"")</f>
        <v/>
      </c>
      <c r="DX4" s="22" t="str">
        <f t="shared" ref="DX4:DX35" si="56">IF(Q5=1998,IF($E5=0,"",$E5),"")</f>
        <v/>
      </c>
      <c r="DY4" s="22" t="str">
        <f t="shared" ref="DY4:DY35" si="57">IF(Q5=1999,IF($E5=0,"",$E5),"")</f>
        <v/>
      </c>
      <c r="DZ4" s="22" t="str">
        <f t="shared" ref="DZ4:DZ35" si="58">IF(Q5=2000,IF($E5=0,"",$E5),"")</f>
        <v/>
      </c>
      <c r="EA4" s="22" t="str">
        <f t="shared" ref="EA4:EA35" si="59">IF(Q5=2001,IF($E5=0,"",$E5),"")</f>
        <v/>
      </c>
      <c r="EB4" s="22" t="str">
        <f t="shared" ref="EB4:EB35" si="60">IF(Q5=2002,IF($E5=0,"",$E5),"")</f>
        <v/>
      </c>
      <c r="EC4" s="22" t="str">
        <f t="shared" ref="EC4:EC35" si="61">IF(Q5=2003,IF($E5=0,"",$E5),"")</f>
        <v/>
      </c>
      <c r="ED4" s="22" t="str">
        <f t="shared" ref="ED4:ED35" si="62">IF(Q5=2004,IF($E5=0,"",$E5),"")</f>
        <v/>
      </c>
      <c r="EE4" s="22" t="str">
        <f t="shared" ref="EE4:EE35" si="63">IF(Q5=2005,IF($E5=0,"",$E5),"")</f>
        <v/>
      </c>
    </row>
    <row r="5" spans="1:135" ht="11.25" customHeight="1">
      <c r="A5" s="63" t="s">
        <v>199</v>
      </c>
      <c r="B5" s="63" t="s">
        <v>69</v>
      </c>
      <c r="C5" s="83" t="s">
        <v>139</v>
      </c>
      <c r="D5" s="83"/>
      <c r="E5" s="57">
        <v>1</v>
      </c>
      <c r="F5" s="54" t="s">
        <v>201</v>
      </c>
      <c r="G5" s="58">
        <v>35096</v>
      </c>
      <c r="H5" s="58">
        <v>35112</v>
      </c>
      <c r="I5" s="59">
        <v>1</v>
      </c>
      <c r="J5" s="58"/>
      <c r="K5" s="65"/>
      <c r="L5" s="66">
        <v>1</v>
      </c>
      <c r="M5" s="65"/>
      <c r="N5" s="65"/>
      <c r="O5" s="62">
        <f t="shared" si="32"/>
        <v>1</v>
      </c>
      <c r="P5" s="62">
        <f t="shared" si="33"/>
        <v>2</v>
      </c>
      <c r="Q5" s="62">
        <f t="shared" si="34"/>
        <v>1996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DC5" s="22" t="str">
        <f t="shared" si="35"/>
        <v/>
      </c>
      <c r="DD5" s="22" t="str">
        <f t="shared" si="36"/>
        <v/>
      </c>
      <c r="DE5" s="22" t="str">
        <f t="shared" si="37"/>
        <v/>
      </c>
      <c r="DF5" s="22" t="str">
        <f t="shared" si="38"/>
        <v/>
      </c>
      <c r="DG5" s="22" t="str">
        <f t="shared" si="39"/>
        <v/>
      </c>
      <c r="DH5" s="22" t="str">
        <f t="shared" si="40"/>
        <v/>
      </c>
      <c r="DI5" s="22" t="str">
        <f t="shared" si="41"/>
        <v/>
      </c>
      <c r="DJ5" s="22" t="str">
        <f t="shared" si="42"/>
        <v/>
      </c>
      <c r="DK5" s="22" t="str">
        <f t="shared" si="43"/>
        <v/>
      </c>
      <c r="DL5" s="22" t="str">
        <f t="shared" si="44"/>
        <v/>
      </c>
      <c r="DM5" s="22" t="str">
        <f t="shared" si="45"/>
        <v/>
      </c>
      <c r="DN5" s="22" t="str">
        <f t="shared" si="46"/>
        <v/>
      </c>
      <c r="DO5" s="22" t="str">
        <f t="shared" si="47"/>
        <v/>
      </c>
      <c r="DP5" s="22" t="str">
        <f t="shared" si="48"/>
        <v/>
      </c>
      <c r="DQ5" s="22" t="str">
        <f t="shared" si="49"/>
        <v/>
      </c>
      <c r="DR5" s="22" t="str">
        <f t="shared" si="50"/>
        <v/>
      </c>
      <c r="DS5" s="22" t="str">
        <f t="shared" si="51"/>
        <v/>
      </c>
      <c r="DT5" s="22" t="str">
        <f t="shared" si="52"/>
        <v/>
      </c>
      <c r="DU5" s="22" t="str">
        <f t="shared" si="53"/>
        <v/>
      </c>
      <c r="DV5" s="22">
        <f t="shared" si="54"/>
        <v>1</v>
      </c>
      <c r="DW5" s="22" t="str">
        <f t="shared" si="55"/>
        <v/>
      </c>
      <c r="DX5" s="22" t="str">
        <f t="shared" si="56"/>
        <v/>
      </c>
      <c r="DY5" s="22" t="str">
        <f t="shared" si="57"/>
        <v/>
      </c>
      <c r="DZ5" s="22" t="str">
        <f t="shared" si="58"/>
        <v/>
      </c>
      <c r="EA5" s="22" t="str">
        <f t="shared" si="59"/>
        <v/>
      </c>
      <c r="EB5" s="22" t="str">
        <f t="shared" si="60"/>
        <v/>
      </c>
      <c r="EC5" s="22" t="str">
        <f t="shared" si="61"/>
        <v/>
      </c>
      <c r="ED5" s="22" t="str">
        <f t="shared" si="62"/>
        <v/>
      </c>
      <c r="EE5" s="22" t="str">
        <f t="shared" si="63"/>
        <v/>
      </c>
    </row>
    <row r="6" spans="1:135" ht="11.25" customHeight="1">
      <c r="A6" s="63" t="s">
        <v>199</v>
      </c>
      <c r="B6" s="63" t="s">
        <v>69</v>
      </c>
      <c r="C6" s="83" t="s">
        <v>139</v>
      </c>
      <c r="D6" s="83"/>
      <c r="E6" s="57">
        <v>1</v>
      </c>
      <c r="F6" s="54" t="s">
        <v>201</v>
      </c>
      <c r="G6" s="58">
        <v>35120</v>
      </c>
      <c r="H6" s="58">
        <v>35134</v>
      </c>
      <c r="I6" s="59">
        <v>0</v>
      </c>
      <c r="J6" s="58" t="s">
        <v>140</v>
      </c>
      <c r="K6" s="65"/>
      <c r="L6" s="66">
        <v>0</v>
      </c>
      <c r="M6" s="65"/>
      <c r="N6" s="67" t="s">
        <v>233</v>
      </c>
      <c r="O6" s="62">
        <f t="shared" si="32"/>
        <v>3</v>
      </c>
      <c r="P6" s="62">
        <f t="shared" si="33"/>
        <v>2</v>
      </c>
      <c r="Q6" s="62">
        <f t="shared" si="34"/>
        <v>1996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DC6" s="22" t="str">
        <f t="shared" si="35"/>
        <v/>
      </c>
      <c r="DD6" s="22" t="str">
        <f t="shared" si="36"/>
        <v/>
      </c>
      <c r="DE6" s="22" t="str">
        <f t="shared" si="37"/>
        <v/>
      </c>
      <c r="DF6" s="22" t="str">
        <f t="shared" si="38"/>
        <v/>
      </c>
      <c r="DG6" s="22" t="str">
        <f t="shared" si="39"/>
        <v/>
      </c>
      <c r="DH6" s="22" t="str">
        <f t="shared" si="40"/>
        <v/>
      </c>
      <c r="DI6" s="22" t="str">
        <f t="shared" si="41"/>
        <v/>
      </c>
      <c r="DJ6" s="22" t="str">
        <f t="shared" si="42"/>
        <v/>
      </c>
      <c r="DK6" s="22" t="str">
        <f t="shared" si="43"/>
        <v/>
      </c>
      <c r="DL6" s="22" t="str">
        <f t="shared" si="44"/>
        <v/>
      </c>
      <c r="DM6" s="22" t="str">
        <f t="shared" si="45"/>
        <v/>
      </c>
      <c r="DN6" s="22" t="str">
        <f t="shared" si="46"/>
        <v/>
      </c>
      <c r="DO6" s="22" t="str">
        <f t="shared" si="47"/>
        <v/>
      </c>
      <c r="DP6" s="22" t="str">
        <f t="shared" si="48"/>
        <v/>
      </c>
      <c r="DQ6" s="22" t="str">
        <f t="shared" si="49"/>
        <v/>
      </c>
      <c r="DR6" s="22" t="str">
        <f t="shared" si="50"/>
        <v/>
      </c>
      <c r="DS6" s="22" t="str">
        <f t="shared" si="51"/>
        <v/>
      </c>
      <c r="DT6" s="22" t="str">
        <f t="shared" si="52"/>
        <v/>
      </c>
      <c r="DU6" s="22" t="str">
        <f t="shared" si="53"/>
        <v/>
      </c>
      <c r="DV6" s="22">
        <f t="shared" si="54"/>
        <v>1</v>
      </c>
      <c r="DW6" s="22" t="str">
        <f t="shared" si="55"/>
        <v/>
      </c>
      <c r="DX6" s="22" t="str">
        <f t="shared" si="56"/>
        <v/>
      </c>
      <c r="DY6" s="22" t="str">
        <f t="shared" si="57"/>
        <v/>
      </c>
      <c r="DZ6" s="22" t="str">
        <f t="shared" si="58"/>
        <v/>
      </c>
      <c r="EA6" s="22" t="str">
        <f t="shared" si="59"/>
        <v/>
      </c>
      <c r="EB6" s="22" t="str">
        <f t="shared" si="60"/>
        <v/>
      </c>
      <c r="EC6" s="22" t="str">
        <f t="shared" si="61"/>
        <v/>
      </c>
      <c r="ED6" s="22" t="str">
        <f t="shared" si="62"/>
        <v/>
      </c>
      <c r="EE6" s="22" t="str">
        <f t="shared" si="63"/>
        <v/>
      </c>
    </row>
    <row r="7" spans="1:135" ht="11.25" customHeight="1">
      <c r="A7" s="63" t="s">
        <v>199</v>
      </c>
      <c r="B7" s="63" t="s">
        <v>69</v>
      </c>
      <c r="C7" s="83" t="s">
        <v>139</v>
      </c>
      <c r="D7" s="83"/>
      <c r="E7" s="57">
        <v>1</v>
      </c>
      <c r="F7" s="54" t="s">
        <v>201</v>
      </c>
      <c r="G7" s="58">
        <v>35427</v>
      </c>
      <c r="H7" s="58">
        <v>35450</v>
      </c>
      <c r="I7" s="59">
        <v>0</v>
      </c>
      <c r="J7" s="58" t="s">
        <v>140</v>
      </c>
      <c r="K7" s="65"/>
      <c r="L7" s="66">
        <v>0</v>
      </c>
      <c r="M7" s="65"/>
      <c r="N7" s="67" t="s">
        <v>233</v>
      </c>
      <c r="O7" s="62">
        <f t="shared" si="32"/>
        <v>3</v>
      </c>
      <c r="P7" s="62">
        <f t="shared" si="33"/>
        <v>12</v>
      </c>
      <c r="Q7" s="62">
        <f t="shared" si="34"/>
        <v>1996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DC7" s="22" t="str">
        <f t="shared" si="35"/>
        <v/>
      </c>
      <c r="DD7" s="22" t="str">
        <f t="shared" si="36"/>
        <v/>
      </c>
      <c r="DE7" s="22" t="str">
        <f t="shared" si="37"/>
        <v/>
      </c>
      <c r="DF7" s="22" t="str">
        <f t="shared" si="38"/>
        <v/>
      </c>
      <c r="DG7" s="22" t="str">
        <f t="shared" si="39"/>
        <v/>
      </c>
      <c r="DH7" s="22" t="str">
        <f t="shared" si="40"/>
        <v/>
      </c>
      <c r="DI7" s="22" t="str">
        <f t="shared" si="41"/>
        <v/>
      </c>
      <c r="DJ7" s="22" t="str">
        <f t="shared" si="42"/>
        <v/>
      </c>
      <c r="DK7" s="22" t="str">
        <f t="shared" si="43"/>
        <v/>
      </c>
      <c r="DL7" s="22" t="str">
        <f t="shared" si="44"/>
        <v/>
      </c>
      <c r="DM7" s="22" t="str">
        <f t="shared" si="45"/>
        <v/>
      </c>
      <c r="DN7" s="22" t="str">
        <f t="shared" si="46"/>
        <v/>
      </c>
      <c r="DO7" s="22" t="str">
        <f t="shared" si="47"/>
        <v/>
      </c>
      <c r="DP7" s="22" t="str">
        <f t="shared" si="48"/>
        <v/>
      </c>
      <c r="DQ7" s="22" t="str">
        <f t="shared" si="49"/>
        <v/>
      </c>
      <c r="DR7" s="22" t="str">
        <f t="shared" si="50"/>
        <v/>
      </c>
      <c r="DS7" s="22" t="str">
        <f t="shared" si="51"/>
        <v/>
      </c>
      <c r="DT7" s="22" t="str">
        <f t="shared" si="52"/>
        <v/>
      </c>
      <c r="DU7" s="22" t="str">
        <f t="shared" si="53"/>
        <v/>
      </c>
      <c r="DV7" s="22">
        <f t="shared" si="54"/>
        <v>1</v>
      </c>
      <c r="DW7" s="22" t="str">
        <f t="shared" si="55"/>
        <v/>
      </c>
      <c r="DX7" s="22" t="str">
        <f t="shared" si="56"/>
        <v/>
      </c>
      <c r="DY7" s="22" t="str">
        <f t="shared" si="57"/>
        <v/>
      </c>
      <c r="DZ7" s="22" t="str">
        <f t="shared" si="58"/>
        <v/>
      </c>
      <c r="EA7" s="22" t="str">
        <f t="shared" si="59"/>
        <v/>
      </c>
      <c r="EB7" s="22" t="str">
        <f t="shared" si="60"/>
        <v/>
      </c>
      <c r="EC7" s="22" t="str">
        <f t="shared" si="61"/>
        <v/>
      </c>
      <c r="ED7" s="22" t="str">
        <f t="shared" si="62"/>
        <v/>
      </c>
      <c r="EE7" s="22" t="str">
        <f t="shared" si="63"/>
        <v/>
      </c>
    </row>
    <row r="8" spans="1:135" ht="11.25" customHeight="1">
      <c r="A8" s="63" t="s">
        <v>199</v>
      </c>
      <c r="B8" s="63" t="s">
        <v>69</v>
      </c>
      <c r="C8" s="83" t="s">
        <v>141</v>
      </c>
      <c r="D8" s="83"/>
      <c r="E8" s="57">
        <v>1</v>
      </c>
      <c r="F8" s="54" t="s">
        <v>201</v>
      </c>
      <c r="G8" s="58">
        <v>35113</v>
      </c>
      <c r="H8" s="58">
        <v>35114</v>
      </c>
      <c r="I8" s="59">
        <v>0</v>
      </c>
      <c r="J8" s="58" t="s">
        <v>140</v>
      </c>
      <c r="K8" s="65"/>
      <c r="L8" s="66">
        <v>0</v>
      </c>
      <c r="M8" s="65"/>
      <c r="N8" s="67" t="s">
        <v>233</v>
      </c>
      <c r="O8" s="62">
        <f t="shared" si="32"/>
        <v>2</v>
      </c>
      <c r="P8" s="62">
        <f t="shared" si="33"/>
        <v>2</v>
      </c>
      <c r="Q8" s="62">
        <f t="shared" si="34"/>
        <v>1996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DC8" s="22" t="str">
        <f t="shared" si="35"/>
        <v/>
      </c>
      <c r="DD8" s="22" t="str">
        <f t="shared" si="36"/>
        <v/>
      </c>
      <c r="DE8" s="22" t="str">
        <f t="shared" si="37"/>
        <v/>
      </c>
      <c r="DF8" s="22" t="str">
        <f t="shared" si="38"/>
        <v/>
      </c>
      <c r="DG8" s="22" t="str">
        <f t="shared" si="39"/>
        <v/>
      </c>
      <c r="DH8" s="22" t="str">
        <f t="shared" si="40"/>
        <v/>
      </c>
      <c r="DI8" s="22" t="str">
        <f t="shared" si="41"/>
        <v/>
      </c>
      <c r="DJ8" s="22" t="str">
        <f t="shared" si="42"/>
        <v/>
      </c>
      <c r="DK8" s="22" t="str">
        <f t="shared" si="43"/>
        <v/>
      </c>
      <c r="DL8" s="22" t="str">
        <f t="shared" si="44"/>
        <v/>
      </c>
      <c r="DM8" s="22" t="str">
        <f t="shared" si="45"/>
        <v/>
      </c>
      <c r="DN8" s="22" t="str">
        <f t="shared" si="46"/>
        <v/>
      </c>
      <c r="DO8" s="22" t="str">
        <f t="shared" si="47"/>
        <v/>
      </c>
      <c r="DP8" s="22" t="str">
        <f t="shared" si="48"/>
        <v/>
      </c>
      <c r="DQ8" s="22" t="str">
        <f t="shared" si="49"/>
        <v/>
      </c>
      <c r="DR8" s="22" t="str">
        <f t="shared" si="50"/>
        <v/>
      </c>
      <c r="DS8" s="22" t="str">
        <f t="shared" si="51"/>
        <v/>
      </c>
      <c r="DT8" s="22" t="str">
        <f t="shared" si="52"/>
        <v/>
      </c>
      <c r="DU8" s="22" t="str">
        <f t="shared" si="53"/>
        <v/>
      </c>
      <c r="DV8" s="22" t="str">
        <f t="shared" si="54"/>
        <v/>
      </c>
      <c r="DW8" s="22">
        <f t="shared" si="55"/>
        <v>1</v>
      </c>
      <c r="DX8" s="22" t="str">
        <f t="shared" si="56"/>
        <v/>
      </c>
      <c r="DY8" s="22" t="str">
        <f t="shared" si="57"/>
        <v/>
      </c>
      <c r="DZ8" s="22" t="str">
        <f t="shared" si="58"/>
        <v/>
      </c>
      <c r="EA8" s="22" t="str">
        <f t="shared" si="59"/>
        <v/>
      </c>
      <c r="EB8" s="22" t="str">
        <f t="shared" si="60"/>
        <v/>
      </c>
      <c r="EC8" s="22" t="str">
        <f t="shared" si="61"/>
        <v/>
      </c>
      <c r="ED8" s="22" t="str">
        <f t="shared" si="62"/>
        <v/>
      </c>
      <c r="EE8" s="22" t="str">
        <f t="shared" si="63"/>
        <v/>
      </c>
    </row>
    <row r="9" spans="1:135" ht="11.25" customHeight="1">
      <c r="A9" s="63" t="s">
        <v>199</v>
      </c>
      <c r="B9" s="63" t="s">
        <v>67</v>
      </c>
      <c r="C9" s="83" t="s">
        <v>142</v>
      </c>
      <c r="D9" s="83"/>
      <c r="E9" s="57">
        <v>1</v>
      </c>
      <c r="F9" s="54" t="s">
        <v>201</v>
      </c>
      <c r="G9" s="58">
        <v>35686</v>
      </c>
      <c r="H9" s="58">
        <v>35690</v>
      </c>
      <c r="I9" s="59">
        <v>1</v>
      </c>
      <c r="J9" s="58"/>
      <c r="K9" s="65"/>
      <c r="L9" s="66">
        <v>1</v>
      </c>
      <c r="M9" s="65"/>
      <c r="N9" s="65"/>
      <c r="O9" s="62">
        <f t="shared" si="32"/>
        <v>2</v>
      </c>
      <c r="P9" s="62">
        <f t="shared" si="33"/>
        <v>9</v>
      </c>
      <c r="Q9" s="62">
        <f t="shared" si="34"/>
        <v>1997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DC9" s="22" t="str">
        <f t="shared" si="35"/>
        <v/>
      </c>
      <c r="DD9" s="22" t="str">
        <f t="shared" si="36"/>
        <v/>
      </c>
      <c r="DE9" s="22" t="str">
        <f t="shared" si="37"/>
        <v/>
      </c>
      <c r="DF9" s="22" t="str">
        <f t="shared" si="38"/>
        <v/>
      </c>
      <c r="DG9" s="22" t="str">
        <f t="shared" si="39"/>
        <v/>
      </c>
      <c r="DH9" s="22" t="str">
        <f t="shared" si="40"/>
        <v/>
      </c>
      <c r="DI9" s="22" t="str">
        <f t="shared" si="41"/>
        <v/>
      </c>
      <c r="DJ9" s="22" t="str">
        <f t="shared" si="42"/>
        <v/>
      </c>
      <c r="DK9" s="22" t="str">
        <f t="shared" si="43"/>
        <v/>
      </c>
      <c r="DL9" s="22" t="str">
        <f t="shared" si="44"/>
        <v/>
      </c>
      <c r="DM9" s="22" t="str">
        <f t="shared" si="45"/>
        <v/>
      </c>
      <c r="DN9" s="22" t="str">
        <f t="shared" si="46"/>
        <v/>
      </c>
      <c r="DO9" s="22" t="str">
        <f t="shared" si="47"/>
        <v/>
      </c>
      <c r="DP9" s="22" t="str">
        <f t="shared" si="48"/>
        <v/>
      </c>
      <c r="DQ9" s="22" t="str">
        <f t="shared" si="49"/>
        <v/>
      </c>
      <c r="DR9" s="22" t="str">
        <f t="shared" si="50"/>
        <v/>
      </c>
      <c r="DS9" s="22" t="str">
        <f t="shared" si="51"/>
        <v/>
      </c>
      <c r="DT9" s="22" t="str">
        <f t="shared" si="52"/>
        <v/>
      </c>
      <c r="DU9" s="22" t="str">
        <f t="shared" si="53"/>
        <v/>
      </c>
      <c r="DV9" s="22" t="str">
        <f t="shared" si="54"/>
        <v/>
      </c>
      <c r="DW9" s="22" t="str">
        <f t="shared" si="55"/>
        <v/>
      </c>
      <c r="DX9" s="22">
        <f t="shared" si="56"/>
        <v>3</v>
      </c>
      <c r="DY9" s="22" t="str">
        <f t="shared" si="57"/>
        <v/>
      </c>
      <c r="DZ9" s="22" t="str">
        <f t="shared" si="58"/>
        <v/>
      </c>
      <c r="EA9" s="22" t="str">
        <f t="shared" si="59"/>
        <v/>
      </c>
      <c r="EB9" s="22" t="str">
        <f t="shared" si="60"/>
        <v/>
      </c>
      <c r="EC9" s="22" t="str">
        <f t="shared" si="61"/>
        <v/>
      </c>
      <c r="ED9" s="22" t="str">
        <f t="shared" si="62"/>
        <v/>
      </c>
      <c r="EE9" s="22" t="str">
        <f t="shared" si="63"/>
        <v/>
      </c>
    </row>
    <row r="10" spans="1:135" ht="11.25" customHeight="1">
      <c r="A10" s="63" t="s">
        <v>199</v>
      </c>
      <c r="B10" s="63" t="s">
        <v>81</v>
      </c>
      <c r="C10" s="83" t="s">
        <v>137</v>
      </c>
      <c r="D10" s="83" t="s">
        <v>138</v>
      </c>
      <c r="E10" s="57">
        <v>3</v>
      </c>
      <c r="F10" s="54" t="s">
        <v>236</v>
      </c>
      <c r="G10" s="58">
        <v>36100</v>
      </c>
      <c r="H10" s="58" t="s">
        <v>143</v>
      </c>
      <c r="I10" s="59">
        <v>1</v>
      </c>
      <c r="J10" s="58"/>
      <c r="K10" s="65"/>
      <c r="L10" s="66">
        <v>1</v>
      </c>
      <c r="M10" s="65"/>
      <c r="N10" s="65"/>
      <c r="O10" s="62">
        <f t="shared" si="32"/>
        <v>1</v>
      </c>
      <c r="P10" s="62">
        <f t="shared" si="33"/>
        <v>11</v>
      </c>
      <c r="Q10" s="62">
        <f t="shared" si="34"/>
        <v>1998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DC10" s="22" t="str">
        <f t="shared" si="35"/>
        <v/>
      </c>
      <c r="DD10" s="22" t="str">
        <f t="shared" si="36"/>
        <v/>
      </c>
      <c r="DE10" s="22" t="str">
        <f t="shared" si="37"/>
        <v/>
      </c>
      <c r="DF10" s="22" t="str">
        <f t="shared" si="38"/>
        <v/>
      </c>
      <c r="DG10" s="22" t="str">
        <f t="shared" si="39"/>
        <v/>
      </c>
      <c r="DH10" s="22" t="str">
        <f t="shared" si="40"/>
        <v/>
      </c>
      <c r="DI10" s="22" t="str">
        <f t="shared" si="41"/>
        <v/>
      </c>
      <c r="DJ10" s="22" t="str">
        <f t="shared" si="42"/>
        <v/>
      </c>
      <c r="DK10" s="22" t="str">
        <f t="shared" si="43"/>
        <v/>
      </c>
      <c r="DL10" s="22" t="str">
        <f t="shared" si="44"/>
        <v/>
      </c>
      <c r="DM10" s="22" t="str">
        <f t="shared" si="45"/>
        <v/>
      </c>
      <c r="DN10" s="22" t="str">
        <f t="shared" si="46"/>
        <v/>
      </c>
      <c r="DO10" s="22" t="str">
        <f t="shared" si="47"/>
        <v/>
      </c>
      <c r="DP10" s="22" t="str">
        <f t="shared" si="48"/>
        <v/>
      </c>
      <c r="DQ10" s="22" t="str">
        <f t="shared" si="49"/>
        <v/>
      </c>
      <c r="DR10" s="22" t="str">
        <f t="shared" si="50"/>
        <v/>
      </c>
      <c r="DS10" s="22" t="str">
        <f t="shared" si="51"/>
        <v/>
      </c>
      <c r="DT10" s="22" t="str">
        <f t="shared" si="52"/>
        <v/>
      </c>
      <c r="DU10" s="22" t="str">
        <f t="shared" si="53"/>
        <v/>
      </c>
      <c r="DV10" s="22" t="str">
        <f t="shared" si="54"/>
        <v/>
      </c>
      <c r="DW10" s="22" t="str">
        <f t="shared" si="55"/>
        <v/>
      </c>
      <c r="DX10" s="22">
        <f t="shared" si="56"/>
        <v>1</v>
      </c>
      <c r="DY10" s="22" t="str">
        <f t="shared" si="57"/>
        <v/>
      </c>
      <c r="DZ10" s="22" t="str">
        <f t="shared" si="58"/>
        <v/>
      </c>
      <c r="EA10" s="22" t="str">
        <f t="shared" si="59"/>
        <v/>
      </c>
      <c r="EB10" s="22" t="str">
        <f t="shared" si="60"/>
        <v/>
      </c>
      <c r="EC10" s="22" t="str">
        <f t="shared" si="61"/>
        <v/>
      </c>
      <c r="ED10" s="22" t="str">
        <f t="shared" si="62"/>
        <v/>
      </c>
      <c r="EE10" s="22" t="str">
        <f t="shared" si="63"/>
        <v/>
      </c>
    </row>
    <row r="11" spans="1:135" ht="11.25" customHeight="1">
      <c r="A11" s="63" t="s">
        <v>199</v>
      </c>
      <c r="B11" s="63" t="s">
        <v>66</v>
      </c>
      <c r="C11" s="83" t="s">
        <v>144</v>
      </c>
      <c r="D11" s="83" t="s">
        <v>134</v>
      </c>
      <c r="E11" s="57">
        <v>1</v>
      </c>
      <c r="F11" s="54" t="s">
        <v>211</v>
      </c>
      <c r="G11" s="58">
        <v>36105</v>
      </c>
      <c r="H11" s="58">
        <v>36169</v>
      </c>
      <c r="I11" s="59">
        <v>1</v>
      </c>
      <c r="J11" s="58"/>
      <c r="K11" s="65"/>
      <c r="L11" s="66">
        <v>1</v>
      </c>
      <c r="M11" s="65"/>
      <c r="N11" s="65"/>
      <c r="O11" s="62">
        <f t="shared" si="32"/>
        <v>1</v>
      </c>
      <c r="P11" s="62">
        <f t="shared" si="33"/>
        <v>11</v>
      </c>
      <c r="Q11" s="62">
        <f t="shared" si="34"/>
        <v>1998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DC11" s="22" t="str">
        <f t="shared" si="35"/>
        <v/>
      </c>
      <c r="DD11" s="22" t="str">
        <f t="shared" si="36"/>
        <v/>
      </c>
      <c r="DE11" s="22" t="str">
        <f t="shared" si="37"/>
        <v/>
      </c>
      <c r="DF11" s="22" t="str">
        <f t="shared" si="38"/>
        <v/>
      </c>
      <c r="DG11" s="22" t="str">
        <f t="shared" si="39"/>
        <v/>
      </c>
      <c r="DH11" s="22" t="str">
        <f t="shared" si="40"/>
        <v/>
      </c>
      <c r="DI11" s="22" t="str">
        <f t="shared" si="41"/>
        <v/>
      </c>
      <c r="DJ11" s="22" t="str">
        <f t="shared" si="42"/>
        <v/>
      </c>
      <c r="DK11" s="22" t="str">
        <f t="shared" si="43"/>
        <v/>
      </c>
      <c r="DL11" s="22" t="str">
        <f t="shared" si="44"/>
        <v/>
      </c>
      <c r="DM11" s="22" t="str">
        <f t="shared" si="45"/>
        <v/>
      </c>
      <c r="DN11" s="22" t="str">
        <f t="shared" si="46"/>
        <v/>
      </c>
      <c r="DO11" s="22" t="str">
        <f t="shared" si="47"/>
        <v/>
      </c>
      <c r="DP11" s="22" t="str">
        <f t="shared" si="48"/>
        <v/>
      </c>
      <c r="DQ11" s="22" t="str">
        <f t="shared" si="49"/>
        <v/>
      </c>
      <c r="DR11" s="22" t="str">
        <f t="shared" si="50"/>
        <v/>
      </c>
      <c r="DS11" s="22" t="str">
        <f t="shared" si="51"/>
        <v/>
      </c>
      <c r="DT11" s="22" t="str">
        <f t="shared" si="52"/>
        <v/>
      </c>
      <c r="DU11" s="22" t="str">
        <f t="shared" si="53"/>
        <v/>
      </c>
      <c r="DV11" s="22" t="str">
        <f t="shared" si="54"/>
        <v/>
      </c>
      <c r="DW11" s="22" t="str">
        <f t="shared" si="55"/>
        <v/>
      </c>
      <c r="DX11" s="22">
        <f t="shared" si="56"/>
        <v>1</v>
      </c>
      <c r="DY11" s="22" t="str">
        <f t="shared" si="57"/>
        <v/>
      </c>
      <c r="DZ11" s="22" t="str">
        <f t="shared" si="58"/>
        <v/>
      </c>
      <c r="EA11" s="22" t="str">
        <f t="shared" si="59"/>
        <v/>
      </c>
      <c r="EB11" s="22" t="str">
        <f t="shared" si="60"/>
        <v/>
      </c>
      <c r="EC11" s="22" t="str">
        <f t="shared" si="61"/>
        <v/>
      </c>
      <c r="ED11" s="22" t="str">
        <f t="shared" si="62"/>
        <v/>
      </c>
      <c r="EE11" s="22" t="str">
        <f t="shared" si="63"/>
        <v/>
      </c>
    </row>
    <row r="12" spans="1:135" ht="11.25" customHeight="1">
      <c r="A12" s="63" t="s">
        <v>199</v>
      </c>
      <c r="B12" s="63" t="s">
        <v>66</v>
      </c>
      <c r="C12" s="83" t="s">
        <v>145</v>
      </c>
      <c r="D12" s="83" t="s">
        <v>134</v>
      </c>
      <c r="E12" s="57">
        <v>1</v>
      </c>
      <c r="F12" s="54" t="s">
        <v>211</v>
      </c>
      <c r="G12" s="58">
        <v>36144</v>
      </c>
      <c r="H12" s="58"/>
      <c r="I12" s="59">
        <v>0</v>
      </c>
      <c r="J12" s="58" t="s">
        <v>140</v>
      </c>
      <c r="K12" s="65"/>
      <c r="L12" s="66">
        <v>0</v>
      </c>
      <c r="M12" s="65"/>
      <c r="N12" s="67" t="s">
        <v>234</v>
      </c>
      <c r="O12" s="62">
        <f t="shared" si="32"/>
        <v>2</v>
      </c>
      <c r="P12" s="62">
        <f t="shared" si="33"/>
        <v>12</v>
      </c>
      <c r="Q12" s="62">
        <f t="shared" si="34"/>
        <v>1998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DC12" s="22" t="str">
        <f t="shared" si="35"/>
        <v/>
      </c>
      <c r="DD12" s="22" t="str">
        <f t="shared" si="36"/>
        <v/>
      </c>
      <c r="DE12" s="22" t="str">
        <f t="shared" si="37"/>
        <v/>
      </c>
      <c r="DF12" s="22" t="str">
        <f t="shared" si="38"/>
        <v/>
      </c>
      <c r="DG12" s="22" t="str">
        <f t="shared" si="39"/>
        <v/>
      </c>
      <c r="DH12" s="22" t="str">
        <f t="shared" si="40"/>
        <v/>
      </c>
      <c r="DI12" s="22" t="str">
        <f t="shared" si="41"/>
        <v/>
      </c>
      <c r="DJ12" s="22" t="str">
        <f t="shared" si="42"/>
        <v/>
      </c>
      <c r="DK12" s="22" t="str">
        <f t="shared" si="43"/>
        <v/>
      </c>
      <c r="DL12" s="22" t="str">
        <f t="shared" si="44"/>
        <v/>
      </c>
      <c r="DM12" s="22" t="str">
        <f t="shared" si="45"/>
        <v/>
      </c>
      <c r="DN12" s="22" t="str">
        <f t="shared" si="46"/>
        <v/>
      </c>
      <c r="DO12" s="22" t="str">
        <f t="shared" si="47"/>
        <v/>
      </c>
      <c r="DP12" s="22" t="str">
        <f t="shared" si="48"/>
        <v/>
      </c>
      <c r="DQ12" s="22" t="str">
        <f t="shared" si="49"/>
        <v/>
      </c>
      <c r="DR12" s="22" t="str">
        <f t="shared" si="50"/>
        <v/>
      </c>
      <c r="DS12" s="22" t="str">
        <f t="shared" si="51"/>
        <v/>
      </c>
      <c r="DT12" s="22" t="str">
        <f t="shared" si="52"/>
        <v/>
      </c>
      <c r="DU12" s="22" t="str">
        <f t="shared" si="53"/>
        <v/>
      </c>
      <c r="DV12" s="22" t="str">
        <f t="shared" si="54"/>
        <v/>
      </c>
      <c r="DW12" s="22" t="str">
        <f t="shared" si="55"/>
        <v/>
      </c>
      <c r="DX12" s="22">
        <f t="shared" si="56"/>
        <v>1</v>
      </c>
      <c r="DY12" s="22" t="str">
        <f t="shared" si="57"/>
        <v/>
      </c>
      <c r="DZ12" s="22" t="str">
        <f t="shared" si="58"/>
        <v/>
      </c>
      <c r="EA12" s="22" t="str">
        <f t="shared" si="59"/>
        <v/>
      </c>
      <c r="EB12" s="22" t="str">
        <f t="shared" si="60"/>
        <v/>
      </c>
      <c r="EC12" s="22" t="str">
        <f t="shared" si="61"/>
        <v/>
      </c>
      <c r="ED12" s="22" t="str">
        <f t="shared" si="62"/>
        <v/>
      </c>
      <c r="EE12" s="22" t="str">
        <f t="shared" si="63"/>
        <v/>
      </c>
    </row>
    <row r="13" spans="1:135" ht="11.25" customHeight="1">
      <c r="A13" s="63" t="s">
        <v>199</v>
      </c>
      <c r="B13" s="63" t="s">
        <v>78</v>
      </c>
      <c r="C13" s="83" t="s">
        <v>146</v>
      </c>
      <c r="D13" s="83" t="s">
        <v>138</v>
      </c>
      <c r="E13" s="57">
        <v>1</v>
      </c>
      <c r="F13" s="54" t="s">
        <v>208</v>
      </c>
      <c r="G13" s="58">
        <v>36136</v>
      </c>
      <c r="H13" s="58">
        <v>36170</v>
      </c>
      <c r="I13" s="59">
        <v>1</v>
      </c>
      <c r="J13" s="58"/>
      <c r="K13" s="65"/>
      <c r="L13" s="66">
        <v>1</v>
      </c>
      <c r="M13" s="65"/>
      <c r="N13" s="65"/>
      <c r="O13" s="62">
        <f t="shared" si="32"/>
        <v>1</v>
      </c>
      <c r="P13" s="62">
        <f t="shared" si="33"/>
        <v>12</v>
      </c>
      <c r="Q13" s="62">
        <f t="shared" si="34"/>
        <v>1998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DC13" s="22" t="str">
        <f t="shared" si="35"/>
        <v/>
      </c>
      <c r="DD13" s="22" t="str">
        <f t="shared" si="36"/>
        <v/>
      </c>
      <c r="DE13" s="22" t="str">
        <f t="shared" si="37"/>
        <v/>
      </c>
      <c r="DF13" s="22" t="str">
        <f t="shared" si="38"/>
        <v/>
      </c>
      <c r="DG13" s="22" t="str">
        <f t="shared" si="39"/>
        <v/>
      </c>
      <c r="DH13" s="22" t="str">
        <f t="shared" si="40"/>
        <v/>
      </c>
      <c r="DI13" s="22" t="str">
        <f t="shared" si="41"/>
        <v/>
      </c>
      <c r="DJ13" s="22" t="str">
        <f t="shared" si="42"/>
        <v/>
      </c>
      <c r="DK13" s="22" t="str">
        <f t="shared" si="43"/>
        <v/>
      </c>
      <c r="DL13" s="22" t="str">
        <f t="shared" si="44"/>
        <v/>
      </c>
      <c r="DM13" s="22" t="str">
        <f t="shared" si="45"/>
        <v/>
      </c>
      <c r="DN13" s="22" t="str">
        <f t="shared" si="46"/>
        <v/>
      </c>
      <c r="DO13" s="22" t="str">
        <f t="shared" si="47"/>
        <v/>
      </c>
      <c r="DP13" s="22" t="str">
        <f t="shared" si="48"/>
        <v/>
      </c>
      <c r="DQ13" s="22" t="str">
        <f t="shared" si="49"/>
        <v/>
      </c>
      <c r="DR13" s="22" t="str">
        <f t="shared" si="50"/>
        <v/>
      </c>
      <c r="DS13" s="22" t="str">
        <f t="shared" si="51"/>
        <v/>
      </c>
      <c r="DT13" s="22" t="str">
        <f t="shared" si="52"/>
        <v/>
      </c>
      <c r="DU13" s="22" t="str">
        <f t="shared" si="53"/>
        <v/>
      </c>
      <c r="DV13" s="22" t="str">
        <f t="shared" si="54"/>
        <v/>
      </c>
      <c r="DW13" s="22" t="str">
        <f t="shared" si="55"/>
        <v/>
      </c>
      <c r="DX13" s="22" t="str">
        <f t="shared" si="56"/>
        <v/>
      </c>
      <c r="DY13" s="22">
        <f t="shared" si="57"/>
        <v>1</v>
      </c>
      <c r="DZ13" s="22" t="str">
        <f t="shared" si="58"/>
        <v/>
      </c>
      <c r="EA13" s="22" t="str">
        <f t="shared" si="59"/>
        <v/>
      </c>
      <c r="EB13" s="22" t="str">
        <f t="shared" si="60"/>
        <v/>
      </c>
      <c r="EC13" s="22" t="str">
        <f t="shared" si="61"/>
        <v/>
      </c>
      <c r="ED13" s="22" t="str">
        <f t="shared" si="62"/>
        <v/>
      </c>
      <c r="EE13" s="22" t="str">
        <f t="shared" si="63"/>
        <v/>
      </c>
    </row>
    <row r="14" spans="1:135" ht="11.25" customHeight="1">
      <c r="A14" s="63" t="s">
        <v>199</v>
      </c>
      <c r="B14" s="63" t="s">
        <v>69</v>
      </c>
      <c r="C14" s="83" t="s">
        <v>139</v>
      </c>
      <c r="D14" s="83"/>
      <c r="E14" s="57">
        <v>1</v>
      </c>
      <c r="F14" s="54" t="s">
        <v>210</v>
      </c>
      <c r="G14" s="58">
        <v>36171</v>
      </c>
      <c r="H14" s="58">
        <v>36185</v>
      </c>
      <c r="I14" s="59">
        <v>1</v>
      </c>
      <c r="J14" s="58"/>
      <c r="K14" s="65"/>
      <c r="L14" s="66">
        <v>1</v>
      </c>
      <c r="M14" s="65"/>
      <c r="N14" s="65"/>
      <c r="O14" s="62">
        <f t="shared" si="32"/>
        <v>2</v>
      </c>
      <c r="P14" s="62">
        <f t="shared" si="33"/>
        <v>1</v>
      </c>
      <c r="Q14" s="62">
        <f t="shared" si="34"/>
        <v>1999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DC14" s="22" t="str">
        <f t="shared" si="35"/>
        <v/>
      </c>
      <c r="DD14" s="22" t="str">
        <f t="shared" si="36"/>
        <v/>
      </c>
      <c r="DE14" s="22" t="str">
        <f t="shared" si="37"/>
        <v/>
      </c>
      <c r="DF14" s="22" t="str">
        <f t="shared" si="38"/>
        <v/>
      </c>
      <c r="DG14" s="22" t="str">
        <f t="shared" si="39"/>
        <v/>
      </c>
      <c r="DH14" s="22" t="str">
        <f t="shared" si="40"/>
        <v/>
      </c>
      <c r="DI14" s="22" t="str">
        <f t="shared" si="41"/>
        <v/>
      </c>
      <c r="DJ14" s="22" t="str">
        <f t="shared" si="42"/>
        <v/>
      </c>
      <c r="DK14" s="22" t="str">
        <f t="shared" si="43"/>
        <v/>
      </c>
      <c r="DL14" s="22" t="str">
        <f t="shared" si="44"/>
        <v/>
      </c>
      <c r="DM14" s="22" t="str">
        <f t="shared" si="45"/>
        <v/>
      </c>
      <c r="DN14" s="22" t="str">
        <f t="shared" si="46"/>
        <v/>
      </c>
      <c r="DO14" s="22" t="str">
        <f t="shared" si="47"/>
        <v/>
      </c>
      <c r="DP14" s="22" t="str">
        <f t="shared" si="48"/>
        <v/>
      </c>
      <c r="DQ14" s="22" t="str">
        <f t="shared" si="49"/>
        <v/>
      </c>
      <c r="DR14" s="22" t="str">
        <f t="shared" si="50"/>
        <v/>
      </c>
      <c r="DS14" s="22" t="str">
        <f t="shared" si="51"/>
        <v/>
      </c>
      <c r="DT14" s="22" t="str">
        <f t="shared" si="52"/>
        <v/>
      </c>
      <c r="DU14" s="22" t="str">
        <f t="shared" si="53"/>
        <v/>
      </c>
      <c r="DV14" s="22" t="str">
        <f t="shared" si="54"/>
        <v/>
      </c>
      <c r="DW14" s="22" t="str">
        <f t="shared" si="55"/>
        <v/>
      </c>
      <c r="DX14" s="22" t="str">
        <f t="shared" si="56"/>
        <v/>
      </c>
      <c r="DY14" s="22">
        <f t="shared" si="57"/>
        <v>1</v>
      </c>
      <c r="DZ14" s="22" t="str">
        <f t="shared" si="58"/>
        <v/>
      </c>
      <c r="EA14" s="22" t="str">
        <f t="shared" si="59"/>
        <v/>
      </c>
      <c r="EB14" s="22" t="str">
        <f t="shared" si="60"/>
        <v/>
      </c>
      <c r="EC14" s="22" t="str">
        <f t="shared" si="61"/>
        <v/>
      </c>
      <c r="ED14" s="22" t="str">
        <f t="shared" si="62"/>
        <v/>
      </c>
      <c r="EE14" s="22" t="str">
        <f t="shared" si="63"/>
        <v/>
      </c>
    </row>
    <row r="15" spans="1:135" ht="11.25" customHeight="1">
      <c r="A15" s="63" t="s">
        <v>199</v>
      </c>
      <c r="B15" s="63" t="s">
        <v>67</v>
      </c>
      <c r="C15" s="83" t="s">
        <v>147</v>
      </c>
      <c r="D15" s="83"/>
      <c r="E15" s="57">
        <v>1</v>
      </c>
      <c r="F15" s="54" t="s">
        <v>201</v>
      </c>
      <c r="G15" s="58">
        <v>36289</v>
      </c>
      <c r="H15" s="58">
        <v>36290</v>
      </c>
      <c r="I15" s="59">
        <v>1</v>
      </c>
      <c r="J15" s="58"/>
      <c r="K15" s="65"/>
      <c r="L15" s="66">
        <v>1</v>
      </c>
      <c r="M15" s="65"/>
      <c r="N15" s="65"/>
      <c r="O15" s="62">
        <f t="shared" si="32"/>
        <v>1</v>
      </c>
      <c r="P15" s="62">
        <f t="shared" si="33"/>
        <v>5</v>
      </c>
      <c r="Q15" s="62">
        <f t="shared" si="34"/>
        <v>1999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DC15" s="22" t="str">
        <f t="shared" si="35"/>
        <v/>
      </c>
      <c r="DD15" s="22" t="str">
        <f t="shared" si="36"/>
        <v/>
      </c>
      <c r="DE15" s="22" t="str">
        <f t="shared" si="37"/>
        <v/>
      </c>
      <c r="DF15" s="22" t="str">
        <f t="shared" si="38"/>
        <v/>
      </c>
      <c r="DG15" s="22" t="str">
        <f t="shared" si="39"/>
        <v/>
      </c>
      <c r="DH15" s="22" t="str">
        <f t="shared" si="40"/>
        <v/>
      </c>
      <c r="DI15" s="22" t="str">
        <f t="shared" si="41"/>
        <v/>
      </c>
      <c r="DJ15" s="22" t="str">
        <f t="shared" si="42"/>
        <v/>
      </c>
      <c r="DK15" s="22" t="str">
        <f t="shared" si="43"/>
        <v/>
      </c>
      <c r="DL15" s="22" t="str">
        <f t="shared" si="44"/>
        <v/>
      </c>
      <c r="DM15" s="22" t="str">
        <f t="shared" si="45"/>
        <v/>
      </c>
      <c r="DN15" s="22" t="str">
        <f t="shared" si="46"/>
        <v/>
      </c>
      <c r="DO15" s="22" t="str">
        <f t="shared" si="47"/>
        <v/>
      </c>
      <c r="DP15" s="22" t="str">
        <f t="shared" si="48"/>
        <v/>
      </c>
      <c r="DQ15" s="22" t="str">
        <f t="shared" si="49"/>
        <v/>
      </c>
      <c r="DR15" s="22" t="str">
        <f t="shared" si="50"/>
        <v/>
      </c>
      <c r="DS15" s="22" t="str">
        <f t="shared" si="51"/>
        <v/>
      </c>
      <c r="DT15" s="22" t="str">
        <f t="shared" si="52"/>
        <v/>
      </c>
      <c r="DU15" s="22" t="str">
        <f t="shared" si="53"/>
        <v/>
      </c>
      <c r="DV15" s="22" t="str">
        <f t="shared" si="54"/>
        <v/>
      </c>
      <c r="DW15" s="22" t="str">
        <f t="shared" si="55"/>
        <v/>
      </c>
      <c r="DX15" s="22" t="str">
        <f t="shared" si="56"/>
        <v/>
      </c>
      <c r="DY15" s="22">
        <f t="shared" si="57"/>
        <v>1</v>
      </c>
      <c r="DZ15" s="22" t="str">
        <f t="shared" si="58"/>
        <v/>
      </c>
      <c r="EA15" s="22" t="str">
        <f t="shared" si="59"/>
        <v/>
      </c>
      <c r="EB15" s="22" t="str">
        <f t="shared" si="60"/>
        <v/>
      </c>
      <c r="EC15" s="22" t="str">
        <f t="shared" si="61"/>
        <v/>
      </c>
      <c r="ED15" s="22" t="str">
        <f t="shared" si="62"/>
        <v/>
      </c>
      <c r="EE15" s="22" t="str">
        <f t="shared" si="63"/>
        <v/>
      </c>
    </row>
    <row r="16" spans="1:135" ht="11.25" customHeight="1">
      <c r="A16" s="63" t="s">
        <v>199</v>
      </c>
      <c r="B16" s="63" t="s">
        <v>70</v>
      </c>
      <c r="C16" s="83" t="s">
        <v>148</v>
      </c>
      <c r="D16" s="83"/>
      <c r="E16" s="57">
        <v>1</v>
      </c>
      <c r="F16" s="54" t="s">
        <v>201</v>
      </c>
      <c r="G16" s="58">
        <v>36292</v>
      </c>
      <c r="H16" s="58"/>
      <c r="I16" s="59">
        <v>0</v>
      </c>
      <c r="J16" s="58" t="s">
        <v>140</v>
      </c>
      <c r="K16" s="65"/>
      <c r="L16" s="66">
        <v>0</v>
      </c>
      <c r="M16" s="65"/>
      <c r="N16" s="65"/>
      <c r="O16" s="62">
        <f t="shared" si="32"/>
        <v>2</v>
      </c>
      <c r="P16" s="62">
        <f t="shared" si="33"/>
        <v>5</v>
      </c>
      <c r="Q16" s="62">
        <f t="shared" si="34"/>
        <v>1999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DC16" s="22" t="str">
        <f t="shared" si="35"/>
        <v/>
      </c>
      <c r="DD16" s="22" t="str">
        <f t="shared" si="36"/>
        <v/>
      </c>
      <c r="DE16" s="22" t="str">
        <f t="shared" si="37"/>
        <v/>
      </c>
      <c r="DF16" s="22" t="str">
        <f t="shared" si="38"/>
        <v/>
      </c>
      <c r="DG16" s="22" t="str">
        <f t="shared" si="39"/>
        <v/>
      </c>
      <c r="DH16" s="22" t="str">
        <f t="shared" si="40"/>
        <v/>
      </c>
      <c r="DI16" s="22" t="str">
        <f t="shared" si="41"/>
        <v/>
      </c>
      <c r="DJ16" s="22" t="str">
        <f t="shared" si="42"/>
        <v/>
      </c>
      <c r="DK16" s="22" t="str">
        <f t="shared" si="43"/>
        <v/>
      </c>
      <c r="DL16" s="22" t="str">
        <f t="shared" si="44"/>
        <v/>
      </c>
      <c r="DM16" s="22" t="str">
        <f t="shared" si="45"/>
        <v/>
      </c>
      <c r="DN16" s="22" t="str">
        <f t="shared" si="46"/>
        <v/>
      </c>
      <c r="DO16" s="22" t="str">
        <f t="shared" si="47"/>
        <v/>
      </c>
      <c r="DP16" s="22" t="str">
        <f t="shared" si="48"/>
        <v/>
      </c>
      <c r="DQ16" s="22" t="str">
        <f t="shared" si="49"/>
        <v/>
      </c>
      <c r="DR16" s="22" t="str">
        <f t="shared" si="50"/>
        <v/>
      </c>
      <c r="DS16" s="22" t="str">
        <f t="shared" si="51"/>
        <v/>
      </c>
      <c r="DT16" s="22" t="str">
        <f t="shared" si="52"/>
        <v/>
      </c>
      <c r="DU16" s="22" t="str">
        <f t="shared" si="53"/>
        <v/>
      </c>
      <c r="DV16" s="22" t="str">
        <f t="shared" si="54"/>
        <v/>
      </c>
      <c r="DW16" s="22" t="str">
        <f t="shared" si="55"/>
        <v/>
      </c>
      <c r="DX16" s="22" t="str">
        <f t="shared" si="56"/>
        <v/>
      </c>
      <c r="DY16" s="22">
        <f t="shared" si="57"/>
        <v>1</v>
      </c>
      <c r="DZ16" s="22" t="str">
        <f t="shared" si="58"/>
        <v/>
      </c>
      <c r="EA16" s="22" t="str">
        <f t="shared" si="59"/>
        <v/>
      </c>
      <c r="EB16" s="22" t="str">
        <f t="shared" si="60"/>
        <v/>
      </c>
      <c r="EC16" s="22" t="str">
        <f t="shared" si="61"/>
        <v/>
      </c>
      <c r="ED16" s="22" t="str">
        <f t="shared" si="62"/>
        <v/>
      </c>
      <c r="EE16" s="22" t="str">
        <f t="shared" si="63"/>
        <v/>
      </c>
    </row>
    <row r="17" spans="1:135" ht="11.25" customHeight="1">
      <c r="A17" s="63" t="s">
        <v>199</v>
      </c>
      <c r="B17" s="63" t="s">
        <v>70</v>
      </c>
      <c r="C17" s="83" t="s">
        <v>149</v>
      </c>
      <c r="D17" s="83"/>
      <c r="E17" s="57">
        <v>1</v>
      </c>
      <c r="F17" s="54" t="s">
        <v>201</v>
      </c>
      <c r="G17" s="58">
        <v>36309</v>
      </c>
      <c r="H17" s="58">
        <v>36310</v>
      </c>
      <c r="I17" s="59">
        <v>0</v>
      </c>
      <c r="J17" s="58" t="s">
        <v>140</v>
      </c>
      <c r="K17" s="65"/>
      <c r="L17" s="66">
        <v>0</v>
      </c>
      <c r="M17" s="65"/>
      <c r="N17" s="65"/>
      <c r="O17" s="62">
        <f t="shared" si="32"/>
        <v>3</v>
      </c>
      <c r="P17" s="62">
        <f t="shared" si="33"/>
        <v>5</v>
      </c>
      <c r="Q17" s="62">
        <f t="shared" si="34"/>
        <v>1999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DC17" s="22" t="str">
        <f t="shared" si="35"/>
        <v/>
      </c>
      <c r="DD17" s="22" t="str">
        <f t="shared" si="36"/>
        <v/>
      </c>
      <c r="DE17" s="22" t="str">
        <f t="shared" si="37"/>
        <v/>
      </c>
      <c r="DF17" s="22" t="str">
        <f t="shared" si="38"/>
        <v/>
      </c>
      <c r="DG17" s="22" t="str">
        <f t="shared" si="39"/>
        <v/>
      </c>
      <c r="DH17" s="22" t="str">
        <f t="shared" si="40"/>
        <v/>
      </c>
      <c r="DI17" s="22" t="str">
        <f t="shared" si="41"/>
        <v/>
      </c>
      <c r="DJ17" s="22" t="str">
        <f t="shared" si="42"/>
        <v/>
      </c>
      <c r="DK17" s="22" t="str">
        <f t="shared" si="43"/>
        <v/>
      </c>
      <c r="DL17" s="22" t="str">
        <f t="shared" si="44"/>
        <v/>
      </c>
      <c r="DM17" s="22" t="str">
        <f t="shared" si="45"/>
        <v/>
      </c>
      <c r="DN17" s="22" t="str">
        <f t="shared" si="46"/>
        <v/>
      </c>
      <c r="DO17" s="22" t="str">
        <f t="shared" si="47"/>
        <v/>
      </c>
      <c r="DP17" s="22" t="str">
        <f t="shared" si="48"/>
        <v/>
      </c>
      <c r="DQ17" s="22" t="str">
        <f t="shared" si="49"/>
        <v/>
      </c>
      <c r="DR17" s="22" t="str">
        <f t="shared" si="50"/>
        <v/>
      </c>
      <c r="DS17" s="22" t="str">
        <f t="shared" si="51"/>
        <v/>
      </c>
      <c r="DT17" s="22" t="str">
        <f t="shared" si="52"/>
        <v/>
      </c>
      <c r="DU17" s="22" t="str">
        <f t="shared" si="53"/>
        <v/>
      </c>
      <c r="DV17" s="22" t="str">
        <f t="shared" si="54"/>
        <v/>
      </c>
      <c r="DW17" s="22" t="str">
        <f t="shared" si="55"/>
        <v/>
      </c>
      <c r="DX17" s="22" t="str">
        <f t="shared" si="56"/>
        <v/>
      </c>
      <c r="DY17" s="22">
        <f t="shared" si="57"/>
        <v>1</v>
      </c>
      <c r="DZ17" s="22" t="str">
        <f t="shared" si="58"/>
        <v/>
      </c>
      <c r="EA17" s="22" t="str">
        <f t="shared" si="59"/>
        <v/>
      </c>
      <c r="EB17" s="22" t="str">
        <f t="shared" si="60"/>
        <v/>
      </c>
      <c r="EC17" s="22" t="str">
        <f t="shared" si="61"/>
        <v/>
      </c>
      <c r="ED17" s="22" t="str">
        <f t="shared" si="62"/>
        <v/>
      </c>
      <c r="EE17" s="22" t="str">
        <f t="shared" si="63"/>
        <v/>
      </c>
    </row>
    <row r="18" spans="1:135" ht="11.25" customHeight="1">
      <c r="A18" s="63" t="s">
        <v>199</v>
      </c>
      <c r="B18" s="63" t="s">
        <v>80</v>
      </c>
      <c r="C18" s="83" t="s">
        <v>150</v>
      </c>
      <c r="D18" s="83" t="s">
        <v>156</v>
      </c>
      <c r="E18" s="57">
        <v>1</v>
      </c>
      <c r="F18" s="54" t="s">
        <v>205</v>
      </c>
      <c r="G18" s="58">
        <v>36290</v>
      </c>
      <c r="H18" s="58">
        <v>36292</v>
      </c>
      <c r="I18" s="59">
        <v>1</v>
      </c>
      <c r="J18" s="58"/>
      <c r="K18" s="65"/>
      <c r="L18" s="66">
        <v>1</v>
      </c>
      <c r="M18" s="65"/>
      <c r="N18" s="65"/>
      <c r="O18" s="62">
        <f t="shared" si="32"/>
        <v>1</v>
      </c>
      <c r="P18" s="62">
        <f t="shared" si="33"/>
        <v>5</v>
      </c>
      <c r="Q18" s="62">
        <f t="shared" si="34"/>
        <v>1999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DC18" s="22" t="str">
        <f t="shared" si="35"/>
        <v/>
      </c>
      <c r="DD18" s="22" t="str">
        <f t="shared" si="36"/>
        <v/>
      </c>
      <c r="DE18" s="22" t="str">
        <f t="shared" si="37"/>
        <v/>
      </c>
      <c r="DF18" s="22" t="str">
        <f t="shared" si="38"/>
        <v/>
      </c>
      <c r="DG18" s="22" t="str">
        <f t="shared" si="39"/>
        <v/>
      </c>
      <c r="DH18" s="22" t="str">
        <f t="shared" si="40"/>
        <v/>
      </c>
      <c r="DI18" s="22" t="str">
        <f t="shared" si="41"/>
        <v/>
      </c>
      <c r="DJ18" s="22" t="str">
        <f t="shared" si="42"/>
        <v/>
      </c>
      <c r="DK18" s="22" t="str">
        <f t="shared" si="43"/>
        <v/>
      </c>
      <c r="DL18" s="22" t="str">
        <f t="shared" si="44"/>
        <v/>
      </c>
      <c r="DM18" s="22" t="str">
        <f t="shared" si="45"/>
        <v/>
      </c>
      <c r="DN18" s="22" t="str">
        <f t="shared" si="46"/>
        <v/>
      </c>
      <c r="DO18" s="22" t="str">
        <f t="shared" si="47"/>
        <v/>
      </c>
      <c r="DP18" s="22" t="str">
        <f t="shared" si="48"/>
        <v/>
      </c>
      <c r="DQ18" s="22" t="str">
        <f t="shared" si="49"/>
        <v/>
      </c>
      <c r="DR18" s="22" t="str">
        <f t="shared" si="50"/>
        <v/>
      </c>
      <c r="DS18" s="22" t="str">
        <f t="shared" si="51"/>
        <v/>
      </c>
      <c r="DT18" s="22" t="str">
        <f t="shared" si="52"/>
        <v/>
      </c>
      <c r="DU18" s="22" t="str">
        <f t="shared" si="53"/>
        <v/>
      </c>
      <c r="DV18" s="22" t="str">
        <f t="shared" si="54"/>
        <v/>
      </c>
      <c r="DW18" s="22" t="str">
        <f t="shared" si="55"/>
        <v/>
      </c>
      <c r="DX18" s="22" t="str">
        <f t="shared" si="56"/>
        <v/>
      </c>
      <c r="DY18" s="22" t="str">
        <f t="shared" si="57"/>
        <v/>
      </c>
      <c r="DZ18" s="22">
        <f t="shared" si="58"/>
        <v>1</v>
      </c>
      <c r="EA18" s="22" t="str">
        <f t="shared" si="59"/>
        <v/>
      </c>
      <c r="EB18" s="22" t="str">
        <f t="shared" si="60"/>
        <v/>
      </c>
      <c r="EC18" s="22" t="str">
        <f t="shared" si="61"/>
        <v/>
      </c>
      <c r="ED18" s="22" t="str">
        <f t="shared" si="62"/>
        <v/>
      </c>
      <c r="EE18" s="22" t="str">
        <f t="shared" si="63"/>
        <v/>
      </c>
    </row>
    <row r="19" spans="1:135" ht="11.25" customHeight="1">
      <c r="A19" s="63" t="s">
        <v>199</v>
      </c>
      <c r="B19" s="63" t="s">
        <v>78</v>
      </c>
      <c r="C19" s="83" t="s">
        <v>151</v>
      </c>
      <c r="D19" s="83" t="s">
        <v>138</v>
      </c>
      <c r="E19" s="57">
        <v>1</v>
      </c>
      <c r="F19" s="54" t="s">
        <v>208</v>
      </c>
      <c r="G19" s="58">
        <v>36558</v>
      </c>
      <c r="H19" s="58">
        <v>36615</v>
      </c>
      <c r="I19" s="59">
        <v>1</v>
      </c>
      <c r="J19" s="58"/>
      <c r="K19" s="65"/>
      <c r="L19" s="66">
        <v>1</v>
      </c>
      <c r="M19" s="65"/>
      <c r="N19" s="65"/>
      <c r="O19" s="62">
        <f t="shared" si="32"/>
        <v>1</v>
      </c>
      <c r="P19" s="62">
        <f t="shared" si="33"/>
        <v>2</v>
      </c>
      <c r="Q19" s="62">
        <f t="shared" si="34"/>
        <v>2000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DC19" s="22" t="str">
        <f t="shared" si="35"/>
        <v/>
      </c>
      <c r="DD19" s="22" t="str">
        <f t="shared" si="36"/>
        <v/>
      </c>
      <c r="DE19" s="22" t="str">
        <f t="shared" si="37"/>
        <v/>
      </c>
      <c r="DF19" s="22" t="str">
        <f t="shared" si="38"/>
        <v/>
      </c>
      <c r="DG19" s="22" t="str">
        <f t="shared" si="39"/>
        <v/>
      </c>
      <c r="DH19" s="22" t="str">
        <f t="shared" si="40"/>
        <v/>
      </c>
      <c r="DI19" s="22" t="str">
        <f t="shared" si="41"/>
        <v/>
      </c>
      <c r="DJ19" s="22" t="str">
        <f t="shared" si="42"/>
        <v/>
      </c>
      <c r="DK19" s="22" t="str">
        <f t="shared" si="43"/>
        <v/>
      </c>
      <c r="DL19" s="22" t="str">
        <f t="shared" si="44"/>
        <v/>
      </c>
      <c r="DM19" s="22" t="str">
        <f t="shared" si="45"/>
        <v/>
      </c>
      <c r="DN19" s="22" t="str">
        <f t="shared" si="46"/>
        <v/>
      </c>
      <c r="DO19" s="22" t="str">
        <f t="shared" si="47"/>
        <v/>
      </c>
      <c r="DP19" s="22" t="str">
        <f t="shared" si="48"/>
        <v/>
      </c>
      <c r="DQ19" s="22" t="str">
        <f t="shared" si="49"/>
        <v/>
      </c>
      <c r="DR19" s="22" t="str">
        <f t="shared" si="50"/>
        <v/>
      </c>
      <c r="DS19" s="22" t="str">
        <f t="shared" si="51"/>
        <v/>
      </c>
      <c r="DT19" s="22" t="str">
        <f t="shared" si="52"/>
        <v/>
      </c>
      <c r="DU19" s="22" t="str">
        <f t="shared" si="53"/>
        <v/>
      </c>
      <c r="DV19" s="22" t="str">
        <f t="shared" si="54"/>
        <v/>
      </c>
      <c r="DW19" s="22" t="str">
        <f t="shared" si="55"/>
        <v/>
      </c>
      <c r="DX19" s="22" t="str">
        <f t="shared" si="56"/>
        <v/>
      </c>
      <c r="DY19" s="22" t="str">
        <f t="shared" si="57"/>
        <v/>
      </c>
      <c r="DZ19" s="22" t="str">
        <f t="shared" si="58"/>
        <v/>
      </c>
      <c r="EA19" s="22">
        <f t="shared" si="59"/>
        <v>1</v>
      </c>
      <c r="EB19" s="22" t="str">
        <f t="shared" si="60"/>
        <v/>
      </c>
      <c r="EC19" s="22" t="str">
        <f t="shared" si="61"/>
        <v/>
      </c>
      <c r="ED19" s="22" t="str">
        <f t="shared" si="62"/>
        <v/>
      </c>
      <c r="EE19" s="22" t="str">
        <f t="shared" si="63"/>
        <v/>
      </c>
    </row>
    <row r="20" spans="1:135" ht="11.25" customHeight="1">
      <c r="A20" s="63" t="s">
        <v>199</v>
      </c>
      <c r="B20" s="63" t="s">
        <v>79</v>
      </c>
      <c r="C20" s="83" t="s">
        <v>152</v>
      </c>
      <c r="D20" s="83" t="s">
        <v>213</v>
      </c>
      <c r="E20" s="57">
        <v>1</v>
      </c>
      <c r="F20" s="54" t="s">
        <v>205</v>
      </c>
      <c r="G20" s="58">
        <v>36918</v>
      </c>
      <c r="H20" s="58"/>
      <c r="I20" s="59">
        <v>1</v>
      </c>
      <c r="J20" s="58"/>
      <c r="K20" s="65"/>
      <c r="L20" s="66">
        <v>1</v>
      </c>
      <c r="M20" s="65"/>
      <c r="N20" s="65"/>
      <c r="O20" s="62">
        <f t="shared" si="32"/>
        <v>3</v>
      </c>
      <c r="P20" s="62">
        <f t="shared" si="33"/>
        <v>1</v>
      </c>
      <c r="Q20" s="62">
        <f t="shared" si="34"/>
        <v>2001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DC20" s="22" t="str">
        <f t="shared" si="35"/>
        <v/>
      </c>
      <c r="DD20" s="22" t="str">
        <f t="shared" si="36"/>
        <v/>
      </c>
      <c r="DE20" s="22" t="str">
        <f t="shared" si="37"/>
        <v/>
      </c>
      <c r="DF20" s="22" t="str">
        <f t="shared" si="38"/>
        <v/>
      </c>
      <c r="DG20" s="22" t="str">
        <f t="shared" si="39"/>
        <v/>
      </c>
      <c r="DH20" s="22" t="str">
        <f t="shared" si="40"/>
        <v/>
      </c>
      <c r="DI20" s="22" t="str">
        <f t="shared" si="41"/>
        <v/>
      </c>
      <c r="DJ20" s="22" t="str">
        <f t="shared" si="42"/>
        <v/>
      </c>
      <c r="DK20" s="22" t="str">
        <f t="shared" si="43"/>
        <v/>
      </c>
      <c r="DL20" s="22" t="str">
        <f t="shared" si="44"/>
        <v/>
      </c>
      <c r="DM20" s="22" t="str">
        <f t="shared" si="45"/>
        <v/>
      </c>
      <c r="DN20" s="22" t="str">
        <f t="shared" si="46"/>
        <v/>
      </c>
      <c r="DO20" s="22" t="str">
        <f t="shared" si="47"/>
        <v/>
      </c>
      <c r="DP20" s="22" t="str">
        <f t="shared" si="48"/>
        <v/>
      </c>
      <c r="DQ20" s="22" t="str">
        <f t="shared" si="49"/>
        <v/>
      </c>
      <c r="DR20" s="22" t="str">
        <f t="shared" si="50"/>
        <v/>
      </c>
      <c r="DS20" s="22" t="str">
        <f t="shared" si="51"/>
        <v/>
      </c>
      <c r="DT20" s="22" t="str">
        <f t="shared" si="52"/>
        <v/>
      </c>
      <c r="DU20" s="22" t="str">
        <f t="shared" si="53"/>
        <v/>
      </c>
      <c r="DV20" s="22" t="str">
        <f t="shared" si="54"/>
        <v/>
      </c>
      <c r="DW20" s="22" t="str">
        <f t="shared" si="55"/>
        <v/>
      </c>
      <c r="DX20" s="22" t="str">
        <f t="shared" si="56"/>
        <v/>
      </c>
      <c r="DY20" s="22" t="str">
        <f t="shared" si="57"/>
        <v/>
      </c>
      <c r="DZ20" s="22" t="str">
        <f t="shared" si="58"/>
        <v/>
      </c>
      <c r="EA20" s="22">
        <f t="shared" si="59"/>
        <v>1</v>
      </c>
      <c r="EB20" s="22" t="str">
        <f t="shared" si="60"/>
        <v/>
      </c>
      <c r="EC20" s="22" t="str">
        <f t="shared" si="61"/>
        <v/>
      </c>
      <c r="ED20" s="22" t="str">
        <f t="shared" si="62"/>
        <v/>
      </c>
      <c r="EE20" s="22" t="str">
        <f t="shared" si="63"/>
        <v/>
      </c>
    </row>
    <row r="21" spans="1:135" ht="11.25" customHeight="1">
      <c r="A21" s="63" t="s">
        <v>199</v>
      </c>
      <c r="B21" s="63" t="s">
        <v>69</v>
      </c>
      <c r="C21" s="83" t="s">
        <v>228</v>
      </c>
      <c r="D21" s="83" t="s">
        <v>229</v>
      </c>
      <c r="E21" s="57">
        <v>1</v>
      </c>
      <c r="F21" s="54" t="s">
        <v>201</v>
      </c>
      <c r="G21" s="58">
        <v>37065</v>
      </c>
      <c r="H21" s="58"/>
      <c r="I21" s="59">
        <v>1</v>
      </c>
      <c r="J21" s="58"/>
      <c r="K21" s="65"/>
      <c r="L21" s="66">
        <v>1</v>
      </c>
      <c r="M21" s="65"/>
      <c r="N21" s="65"/>
      <c r="O21" s="62">
        <f t="shared" si="32"/>
        <v>3</v>
      </c>
      <c r="P21" s="62">
        <f t="shared" si="33"/>
        <v>6</v>
      </c>
      <c r="Q21" s="62">
        <f t="shared" si="34"/>
        <v>2001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DC21" s="22" t="str">
        <f t="shared" si="35"/>
        <v/>
      </c>
      <c r="DD21" s="22" t="str">
        <f t="shared" si="36"/>
        <v/>
      </c>
      <c r="DE21" s="22" t="str">
        <f t="shared" si="37"/>
        <v/>
      </c>
      <c r="DF21" s="22" t="str">
        <f t="shared" si="38"/>
        <v/>
      </c>
      <c r="DG21" s="22" t="str">
        <f t="shared" si="39"/>
        <v/>
      </c>
      <c r="DH21" s="22" t="str">
        <f t="shared" si="40"/>
        <v/>
      </c>
      <c r="DI21" s="22" t="str">
        <f t="shared" si="41"/>
        <v/>
      </c>
      <c r="DJ21" s="22" t="str">
        <f t="shared" si="42"/>
        <v/>
      </c>
      <c r="DK21" s="22" t="str">
        <f t="shared" si="43"/>
        <v/>
      </c>
      <c r="DL21" s="22" t="str">
        <f t="shared" si="44"/>
        <v/>
      </c>
      <c r="DM21" s="22" t="str">
        <f t="shared" si="45"/>
        <v/>
      </c>
      <c r="DN21" s="22" t="str">
        <f t="shared" si="46"/>
        <v/>
      </c>
      <c r="DO21" s="22" t="str">
        <f t="shared" si="47"/>
        <v/>
      </c>
      <c r="DP21" s="22" t="str">
        <f t="shared" si="48"/>
        <v/>
      </c>
      <c r="DQ21" s="22" t="str">
        <f t="shared" si="49"/>
        <v/>
      </c>
      <c r="DR21" s="22" t="str">
        <f t="shared" si="50"/>
        <v/>
      </c>
      <c r="DS21" s="22" t="str">
        <f t="shared" si="51"/>
        <v/>
      </c>
      <c r="DT21" s="22" t="str">
        <f t="shared" si="52"/>
        <v/>
      </c>
      <c r="DU21" s="22" t="str">
        <f t="shared" si="53"/>
        <v/>
      </c>
      <c r="DV21" s="22" t="str">
        <f t="shared" si="54"/>
        <v/>
      </c>
      <c r="DW21" s="22" t="str">
        <f t="shared" si="55"/>
        <v/>
      </c>
      <c r="DX21" s="22" t="str">
        <f t="shared" si="56"/>
        <v/>
      </c>
      <c r="DY21" s="22" t="str">
        <f t="shared" si="57"/>
        <v/>
      </c>
      <c r="DZ21" s="22" t="str">
        <f t="shared" si="58"/>
        <v/>
      </c>
      <c r="EA21" s="22" t="str">
        <f t="shared" si="59"/>
        <v/>
      </c>
      <c r="EB21" s="22">
        <f t="shared" si="60"/>
        <v>1</v>
      </c>
      <c r="EC21" s="22" t="str">
        <f t="shared" si="61"/>
        <v/>
      </c>
      <c r="ED21" s="22" t="str">
        <f t="shared" si="62"/>
        <v/>
      </c>
      <c r="EE21" s="22" t="str">
        <f t="shared" si="63"/>
        <v/>
      </c>
    </row>
    <row r="22" spans="1:135" ht="11.25" customHeight="1">
      <c r="A22" s="63" t="s">
        <v>199</v>
      </c>
      <c r="B22" s="63" t="s">
        <v>153</v>
      </c>
      <c r="C22" s="83" t="s">
        <v>154</v>
      </c>
      <c r="D22" s="83" t="s">
        <v>155</v>
      </c>
      <c r="E22" s="57">
        <v>1</v>
      </c>
      <c r="F22" s="54" t="s">
        <v>201</v>
      </c>
      <c r="G22" s="58">
        <v>37344</v>
      </c>
      <c r="H22" s="58">
        <v>37345</v>
      </c>
      <c r="I22" s="59">
        <v>1</v>
      </c>
      <c r="J22" s="58"/>
      <c r="K22" s="65"/>
      <c r="L22" s="66">
        <v>1</v>
      </c>
      <c r="M22" s="65"/>
      <c r="N22" s="65"/>
      <c r="O22" s="62">
        <f t="shared" si="32"/>
        <v>3</v>
      </c>
      <c r="P22" s="62">
        <f t="shared" si="33"/>
        <v>3</v>
      </c>
      <c r="Q22" s="62">
        <f t="shared" si="34"/>
        <v>2002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DC22" s="22" t="str">
        <f t="shared" si="35"/>
        <v/>
      </c>
      <c r="DD22" s="22" t="str">
        <f t="shared" si="36"/>
        <v/>
      </c>
      <c r="DE22" s="22" t="str">
        <f t="shared" si="37"/>
        <v/>
      </c>
      <c r="DF22" s="22" t="str">
        <f t="shared" si="38"/>
        <v/>
      </c>
      <c r="DG22" s="22" t="str">
        <f t="shared" si="39"/>
        <v/>
      </c>
      <c r="DH22" s="22" t="str">
        <f t="shared" si="40"/>
        <v/>
      </c>
      <c r="DI22" s="22" t="str">
        <f t="shared" si="41"/>
        <v/>
      </c>
      <c r="DJ22" s="22" t="str">
        <f t="shared" si="42"/>
        <v/>
      </c>
      <c r="DK22" s="22" t="str">
        <f t="shared" si="43"/>
        <v/>
      </c>
      <c r="DL22" s="22" t="str">
        <f t="shared" si="44"/>
        <v/>
      </c>
      <c r="DM22" s="22" t="str">
        <f t="shared" si="45"/>
        <v/>
      </c>
      <c r="DN22" s="22" t="str">
        <f t="shared" si="46"/>
        <v/>
      </c>
      <c r="DO22" s="22" t="str">
        <f t="shared" si="47"/>
        <v/>
      </c>
      <c r="DP22" s="22" t="str">
        <f t="shared" si="48"/>
        <v/>
      </c>
      <c r="DQ22" s="22" t="str">
        <f t="shared" si="49"/>
        <v/>
      </c>
      <c r="DR22" s="22" t="str">
        <f t="shared" si="50"/>
        <v/>
      </c>
      <c r="DS22" s="22" t="str">
        <f t="shared" si="51"/>
        <v/>
      </c>
      <c r="DT22" s="22" t="str">
        <f t="shared" si="52"/>
        <v/>
      </c>
      <c r="DU22" s="22" t="str">
        <f t="shared" si="53"/>
        <v/>
      </c>
      <c r="DV22" s="22" t="str">
        <f t="shared" si="54"/>
        <v/>
      </c>
      <c r="DW22" s="22" t="str">
        <f t="shared" si="55"/>
        <v/>
      </c>
      <c r="DX22" s="22" t="str">
        <f t="shared" si="56"/>
        <v/>
      </c>
      <c r="DY22" s="22" t="str">
        <f t="shared" si="57"/>
        <v/>
      </c>
      <c r="DZ22" s="22" t="str">
        <f t="shared" si="58"/>
        <v/>
      </c>
      <c r="EA22" s="22" t="str">
        <f t="shared" si="59"/>
        <v/>
      </c>
      <c r="EB22" s="22">
        <f t="shared" si="60"/>
        <v>3</v>
      </c>
      <c r="EC22" s="22" t="str">
        <f t="shared" si="61"/>
        <v/>
      </c>
      <c r="ED22" s="22" t="str">
        <f t="shared" si="62"/>
        <v/>
      </c>
      <c r="EE22" s="22" t="str">
        <f t="shared" si="63"/>
        <v/>
      </c>
    </row>
    <row r="23" spans="1:135" ht="11.25" customHeight="1">
      <c r="A23" s="63" t="s">
        <v>199</v>
      </c>
      <c r="B23" s="63" t="s">
        <v>71</v>
      </c>
      <c r="C23" s="83" t="s">
        <v>279</v>
      </c>
      <c r="D23" s="83" t="s">
        <v>278</v>
      </c>
      <c r="E23" s="57">
        <v>3</v>
      </c>
      <c r="F23" s="54" t="s">
        <v>284</v>
      </c>
      <c r="G23" s="58">
        <v>37610</v>
      </c>
      <c r="H23" s="86">
        <v>37731</v>
      </c>
      <c r="I23" s="59">
        <v>1</v>
      </c>
      <c r="J23" s="58"/>
      <c r="K23" s="65"/>
      <c r="L23" s="66">
        <v>1</v>
      </c>
      <c r="M23" s="65"/>
      <c r="N23" s="65"/>
      <c r="O23" s="62">
        <f t="shared" si="32"/>
        <v>2</v>
      </c>
      <c r="P23" s="62">
        <f t="shared" si="33"/>
        <v>12</v>
      </c>
      <c r="Q23" s="62">
        <f t="shared" si="34"/>
        <v>2002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DC23" s="22" t="str">
        <f t="shared" si="35"/>
        <v/>
      </c>
      <c r="DD23" s="22" t="str">
        <f t="shared" si="36"/>
        <v/>
      </c>
      <c r="DE23" s="22" t="str">
        <f t="shared" si="37"/>
        <v/>
      </c>
      <c r="DF23" s="22" t="str">
        <f t="shared" si="38"/>
        <v/>
      </c>
      <c r="DG23" s="22" t="str">
        <f t="shared" si="39"/>
        <v/>
      </c>
      <c r="DH23" s="22" t="str">
        <f t="shared" si="40"/>
        <v/>
      </c>
      <c r="DI23" s="22" t="str">
        <f t="shared" si="41"/>
        <v/>
      </c>
      <c r="DJ23" s="22" t="str">
        <f t="shared" si="42"/>
        <v/>
      </c>
      <c r="DK23" s="22" t="str">
        <f t="shared" si="43"/>
        <v/>
      </c>
      <c r="DL23" s="22" t="str">
        <f t="shared" si="44"/>
        <v/>
      </c>
      <c r="DM23" s="22" t="str">
        <f t="shared" si="45"/>
        <v/>
      </c>
      <c r="DN23" s="22" t="str">
        <f t="shared" si="46"/>
        <v/>
      </c>
      <c r="DO23" s="22" t="str">
        <f t="shared" si="47"/>
        <v/>
      </c>
      <c r="DP23" s="22" t="str">
        <f t="shared" si="48"/>
        <v/>
      </c>
      <c r="DQ23" s="22" t="str">
        <f t="shared" si="49"/>
        <v/>
      </c>
      <c r="DR23" s="22" t="str">
        <f t="shared" si="50"/>
        <v/>
      </c>
      <c r="DS23" s="22" t="str">
        <f t="shared" si="51"/>
        <v/>
      </c>
      <c r="DT23" s="22" t="str">
        <f t="shared" si="52"/>
        <v/>
      </c>
      <c r="DU23" s="22" t="str">
        <f t="shared" si="53"/>
        <v/>
      </c>
      <c r="DV23" s="22" t="str">
        <f t="shared" si="54"/>
        <v/>
      </c>
      <c r="DW23" s="22" t="str">
        <f t="shared" si="55"/>
        <v/>
      </c>
      <c r="DX23" s="22" t="str">
        <f t="shared" si="56"/>
        <v/>
      </c>
      <c r="DY23" s="22" t="str">
        <f t="shared" si="57"/>
        <v/>
      </c>
      <c r="DZ23" s="22" t="str">
        <f t="shared" si="58"/>
        <v/>
      </c>
      <c r="EA23" s="22" t="str">
        <f t="shared" si="59"/>
        <v/>
      </c>
      <c r="EB23" s="22" t="str">
        <f t="shared" si="60"/>
        <v/>
      </c>
      <c r="EC23" s="22">
        <f t="shared" si="61"/>
        <v>1</v>
      </c>
      <c r="ED23" s="22" t="str">
        <f t="shared" si="62"/>
        <v/>
      </c>
      <c r="EE23" s="22" t="str">
        <f t="shared" si="63"/>
        <v/>
      </c>
    </row>
    <row r="24" spans="1:135" ht="11.25" customHeight="1">
      <c r="A24" s="63" t="s">
        <v>199</v>
      </c>
      <c r="B24" s="63" t="s">
        <v>80</v>
      </c>
      <c r="C24" s="83" t="s">
        <v>150</v>
      </c>
      <c r="D24" s="83" t="s">
        <v>156</v>
      </c>
      <c r="E24" s="57">
        <v>1</v>
      </c>
      <c r="F24" s="54" t="s">
        <v>205</v>
      </c>
      <c r="G24" s="58">
        <v>37653</v>
      </c>
      <c r="H24" s="58"/>
      <c r="I24" s="59">
        <v>1</v>
      </c>
      <c r="J24" s="58"/>
      <c r="K24" s="65"/>
      <c r="L24" s="66">
        <v>1</v>
      </c>
      <c r="M24" s="65"/>
      <c r="N24" s="65"/>
      <c r="O24" s="62">
        <f t="shared" si="32"/>
        <v>1</v>
      </c>
      <c r="P24" s="62">
        <f t="shared" si="33"/>
        <v>2</v>
      </c>
      <c r="Q24" s="62">
        <f t="shared" si="34"/>
        <v>2003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DC24" s="22" t="str">
        <f t="shared" si="35"/>
        <v/>
      </c>
      <c r="DD24" s="22" t="str">
        <f t="shared" si="36"/>
        <v/>
      </c>
      <c r="DE24" s="22" t="str">
        <f t="shared" si="37"/>
        <v/>
      </c>
      <c r="DF24" s="22" t="str">
        <f t="shared" si="38"/>
        <v/>
      </c>
      <c r="DG24" s="22" t="str">
        <f t="shared" si="39"/>
        <v/>
      </c>
      <c r="DH24" s="22" t="str">
        <f t="shared" si="40"/>
        <v/>
      </c>
      <c r="DI24" s="22" t="str">
        <f t="shared" si="41"/>
        <v/>
      </c>
      <c r="DJ24" s="22" t="str">
        <f t="shared" si="42"/>
        <v/>
      </c>
      <c r="DK24" s="22" t="str">
        <f t="shared" si="43"/>
        <v/>
      </c>
      <c r="DL24" s="22" t="str">
        <f t="shared" si="44"/>
        <v/>
      </c>
      <c r="DM24" s="22" t="str">
        <f t="shared" si="45"/>
        <v/>
      </c>
      <c r="DN24" s="22" t="str">
        <f t="shared" si="46"/>
        <v/>
      </c>
      <c r="DO24" s="22" t="str">
        <f t="shared" si="47"/>
        <v/>
      </c>
      <c r="DP24" s="22" t="str">
        <f t="shared" si="48"/>
        <v/>
      </c>
      <c r="DQ24" s="22" t="str">
        <f t="shared" si="49"/>
        <v/>
      </c>
      <c r="DR24" s="22" t="str">
        <f t="shared" si="50"/>
        <v/>
      </c>
      <c r="DS24" s="22" t="str">
        <f t="shared" si="51"/>
        <v/>
      </c>
      <c r="DT24" s="22" t="str">
        <f t="shared" si="52"/>
        <v/>
      </c>
      <c r="DU24" s="22" t="str">
        <f t="shared" si="53"/>
        <v/>
      </c>
      <c r="DV24" s="22" t="str">
        <f t="shared" si="54"/>
        <v/>
      </c>
      <c r="DW24" s="22" t="str">
        <f t="shared" si="55"/>
        <v/>
      </c>
      <c r="DX24" s="22" t="str">
        <f t="shared" si="56"/>
        <v/>
      </c>
      <c r="DY24" s="22" t="str">
        <f t="shared" si="57"/>
        <v/>
      </c>
      <c r="DZ24" s="22" t="str">
        <f t="shared" si="58"/>
        <v/>
      </c>
      <c r="EA24" s="22" t="str">
        <f t="shared" si="59"/>
        <v/>
      </c>
      <c r="EB24" s="22" t="str">
        <f t="shared" si="60"/>
        <v/>
      </c>
      <c r="EC24" s="22">
        <f t="shared" si="61"/>
        <v>1</v>
      </c>
      <c r="ED24" s="22" t="str">
        <f t="shared" si="62"/>
        <v/>
      </c>
      <c r="EE24" s="22" t="str">
        <f t="shared" si="63"/>
        <v/>
      </c>
    </row>
    <row r="25" spans="1:135" ht="11.25" customHeight="1">
      <c r="A25" s="63" t="s">
        <v>199</v>
      </c>
      <c r="B25" s="63" t="s">
        <v>80</v>
      </c>
      <c r="C25" s="83" t="s">
        <v>150</v>
      </c>
      <c r="D25" s="83" t="s">
        <v>156</v>
      </c>
      <c r="E25" s="57">
        <v>1</v>
      </c>
      <c r="F25" s="54" t="s">
        <v>205</v>
      </c>
      <c r="G25" s="58">
        <v>37663</v>
      </c>
      <c r="H25" s="58"/>
      <c r="I25" s="59">
        <v>0</v>
      </c>
      <c r="J25" s="58" t="s">
        <v>140</v>
      </c>
      <c r="K25" s="65"/>
      <c r="L25" s="66">
        <v>0</v>
      </c>
      <c r="M25" s="65"/>
      <c r="N25" s="65"/>
      <c r="O25" s="62">
        <f t="shared" si="32"/>
        <v>2</v>
      </c>
      <c r="P25" s="62">
        <f t="shared" si="33"/>
        <v>2</v>
      </c>
      <c r="Q25" s="62">
        <f t="shared" si="34"/>
        <v>2003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DC25" s="22" t="str">
        <f>IF(Q27=1977,IF($E27=0,"",$E27),"")</f>
        <v/>
      </c>
      <c r="DD25" s="22" t="str">
        <f>IF(Q27=1978,IF($E27=0,"",$E27),"")</f>
        <v/>
      </c>
      <c r="DE25" s="22" t="str">
        <f>IF(Q27=1979,IF($E27=0,"",$E27),"")</f>
        <v/>
      </c>
      <c r="DF25" s="22" t="str">
        <f>IF(Q27=1980,IF($E27=0,"",$E27),"")</f>
        <v/>
      </c>
      <c r="DG25" s="22" t="str">
        <f>IF(Q27=1981,IF($E27=0,"",$E27),"")</f>
        <v/>
      </c>
      <c r="DH25" s="22" t="str">
        <f>IF(Q27=1982,IF($E27=0,"",$E27),"")</f>
        <v/>
      </c>
      <c r="DI25" s="22" t="str">
        <f>IF(Q27=1983,IF($E27=0,"",$E27),"")</f>
        <v/>
      </c>
      <c r="DJ25" s="22" t="str">
        <f>IF(Q27=1984,IF($E27=0,"",$E27),"")</f>
        <v/>
      </c>
      <c r="DK25" s="22" t="str">
        <f>IF(Q27=1985,IF($E27=0,"",$E27),"")</f>
        <v/>
      </c>
      <c r="DL25" s="22" t="str">
        <f>IF(Q27=1986,IF($E27=0,"",$E27),"")</f>
        <v/>
      </c>
      <c r="DM25" s="22" t="str">
        <f>IF(Q27=1987,IF($E27=0,"",$E27),"")</f>
        <v/>
      </c>
      <c r="DN25" s="22" t="str">
        <f>IF(Q27=1988,IF($E27=0,"",$E27),"")</f>
        <v/>
      </c>
      <c r="DO25" s="22" t="str">
        <f>IF(Q27=1989,IF($E27=0,"",$E27),"")</f>
        <v/>
      </c>
      <c r="DP25" s="22" t="str">
        <f>IF(Q27=1990,IF($E27=0,"",$E27),"")</f>
        <v/>
      </c>
      <c r="DQ25" s="22" t="str">
        <f>IF(Q27=1991,IF($E27=0,"",$E27),"")</f>
        <v/>
      </c>
      <c r="DR25" s="22" t="str">
        <f>IF(Q27=1992,IF($E27=0,"",$E27),"")</f>
        <v/>
      </c>
      <c r="DS25" s="22" t="str">
        <f>IF(Q27=1993,IF($E27=0,"",$E27),"")</f>
        <v/>
      </c>
      <c r="DT25" s="22" t="str">
        <f>IF(Q27=1994,IF($E27=0,"",$E27),"")</f>
        <v/>
      </c>
      <c r="DU25" s="22" t="str">
        <f>IF(Q27=1995,IF($E27=0,"",$E27),"")</f>
        <v/>
      </c>
      <c r="DV25" s="22" t="str">
        <f>IF(Q27=1996,IF($E27=0,"",$E27),"")</f>
        <v/>
      </c>
      <c r="DW25" s="22" t="str">
        <f>IF(Q27=1997,IF($E27=0,"",$E27),"")</f>
        <v/>
      </c>
      <c r="DX25" s="22" t="str">
        <f>IF(Q27=1998,IF($E27=0,"",$E27),"")</f>
        <v/>
      </c>
      <c r="DY25" s="22" t="str">
        <f>IF(Q27=1999,IF($E27=0,"",$E27),"")</f>
        <v/>
      </c>
      <c r="DZ25" s="22" t="str">
        <f>IF(Q27=2000,IF($E27=0,"",$E27),"")</f>
        <v/>
      </c>
      <c r="EA25" s="22" t="str">
        <f>IF(Q27=2001,IF($E27=0,"",$E27),"")</f>
        <v/>
      </c>
      <c r="EB25" s="22" t="str">
        <f>IF(Q27=2002,IF($E27=0,"",$E27),"")</f>
        <v/>
      </c>
      <c r="EC25" s="22">
        <f>IF(Q27=2003,IF($E27=0,"",$E27),"")</f>
        <v>1</v>
      </c>
      <c r="ED25" s="22" t="str">
        <f>IF(Q27=2004,IF($E27=0,"",$E27),"")</f>
        <v/>
      </c>
      <c r="EE25" s="22" t="str">
        <f>IF(Q27=2005,IF($E27=0,"",$E27),"")</f>
        <v/>
      </c>
    </row>
    <row r="26" spans="1:135" ht="11.25" customHeight="1">
      <c r="A26" s="63" t="s">
        <v>199</v>
      </c>
      <c r="B26" s="63" t="s">
        <v>71</v>
      </c>
      <c r="C26" s="83" t="s">
        <v>280</v>
      </c>
      <c r="D26" s="83" t="s">
        <v>281</v>
      </c>
      <c r="E26" s="57">
        <v>1</v>
      </c>
      <c r="F26" s="64" t="s">
        <v>201</v>
      </c>
      <c r="G26" s="58">
        <v>37984</v>
      </c>
      <c r="H26" s="58">
        <v>38014</v>
      </c>
      <c r="I26" s="59">
        <v>0</v>
      </c>
      <c r="J26" s="58" t="s">
        <v>140</v>
      </c>
      <c r="K26" s="65"/>
      <c r="L26" s="66">
        <v>0</v>
      </c>
      <c r="M26" s="65"/>
      <c r="N26" s="65"/>
      <c r="O26" s="62">
        <f t="shared" si="32"/>
        <v>3</v>
      </c>
      <c r="P26" s="62">
        <f t="shared" si="33"/>
        <v>12</v>
      </c>
      <c r="Q26" s="62">
        <f t="shared" si="34"/>
        <v>2003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</row>
    <row r="27" spans="1:135" ht="11.25" customHeight="1">
      <c r="A27" s="63" t="s">
        <v>199</v>
      </c>
      <c r="B27" s="63" t="s">
        <v>80</v>
      </c>
      <c r="C27" s="83" t="s">
        <v>214</v>
      </c>
      <c r="D27" s="83" t="s">
        <v>156</v>
      </c>
      <c r="E27" s="57">
        <v>1</v>
      </c>
      <c r="F27" s="54" t="s">
        <v>201</v>
      </c>
      <c r="G27" s="58">
        <v>37696</v>
      </c>
      <c r="H27" s="58">
        <v>37700</v>
      </c>
      <c r="I27" s="59">
        <v>1</v>
      </c>
      <c r="J27" s="58"/>
      <c r="K27" s="65"/>
      <c r="L27" s="66">
        <v>1</v>
      </c>
      <c r="M27" s="65"/>
      <c r="N27" s="65"/>
      <c r="O27" s="62">
        <f t="shared" si="32"/>
        <v>2</v>
      </c>
      <c r="P27" s="62">
        <f t="shared" si="33"/>
        <v>3</v>
      </c>
      <c r="Q27" s="62">
        <f t="shared" si="34"/>
        <v>2003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DC27" s="22" t="str">
        <f t="shared" si="35"/>
        <v/>
      </c>
      <c r="DD27" s="22" t="str">
        <f t="shared" si="36"/>
        <v/>
      </c>
      <c r="DE27" s="22" t="str">
        <f t="shared" si="37"/>
        <v/>
      </c>
      <c r="DF27" s="22" t="str">
        <f t="shared" si="38"/>
        <v/>
      </c>
      <c r="DG27" s="22" t="str">
        <f t="shared" si="39"/>
        <v/>
      </c>
      <c r="DH27" s="22" t="str">
        <f t="shared" si="40"/>
        <v/>
      </c>
      <c r="DI27" s="22" t="str">
        <f t="shared" si="41"/>
        <v/>
      </c>
      <c r="DJ27" s="22" t="str">
        <f t="shared" si="42"/>
        <v/>
      </c>
      <c r="DK27" s="22" t="str">
        <f t="shared" si="43"/>
        <v/>
      </c>
      <c r="DL27" s="22" t="str">
        <f t="shared" si="44"/>
        <v/>
      </c>
      <c r="DM27" s="22" t="str">
        <f t="shared" si="45"/>
        <v/>
      </c>
      <c r="DN27" s="22" t="str">
        <f t="shared" si="46"/>
        <v/>
      </c>
      <c r="DO27" s="22" t="str">
        <f t="shared" si="47"/>
        <v/>
      </c>
      <c r="DP27" s="22" t="str">
        <f t="shared" si="48"/>
        <v/>
      </c>
      <c r="DQ27" s="22" t="str">
        <f t="shared" si="49"/>
        <v/>
      </c>
      <c r="DR27" s="22" t="str">
        <f t="shared" si="50"/>
        <v/>
      </c>
      <c r="DS27" s="22" t="str">
        <f t="shared" si="51"/>
        <v/>
      </c>
      <c r="DT27" s="22" t="str">
        <f t="shared" si="52"/>
        <v/>
      </c>
      <c r="DU27" s="22" t="str">
        <f t="shared" si="53"/>
        <v/>
      </c>
      <c r="DV27" s="22" t="str">
        <f t="shared" si="54"/>
        <v/>
      </c>
      <c r="DW27" s="22" t="str">
        <f t="shared" si="55"/>
        <v/>
      </c>
      <c r="DX27" s="22" t="str">
        <f t="shared" si="56"/>
        <v/>
      </c>
      <c r="DY27" s="22" t="str">
        <f t="shared" si="57"/>
        <v/>
      </c>
      <c r="DZ27" s="22" t="str">
        <f t="shared" si="58"/>
        <v/>
      </c>
      <c r="EA27" s="22" t="str">
        <f t="shared" si="59"/>
        <v/>
      </c>
      <c r="EB27" s="22" t="str">
        <f t="shared" si="60"/>
        <v/>
      </c>
      <c r="EC27" s="22" t="str">
        <f t="shared" si="61"/>
        <v/>
      </c>
      <c r="ED27" s="22">
        <f t="shared" si="62"/>
        <v>2</v>
      </c>
      <c r="EE27" s="22" t="str">
        <f t="shared" si="63"/>
        <v/>
      </c>
    </row>
    <row r="28" spans="1:135" ht="11.25" customHeight="1">
      <c r="A28" s="63" t="s">
        <v>199</v>
      </c>
      <c r="B28" s="63" t="s">
        <v>80</v>
      </c>
      <c r="C28" s="22" t="s">
        <v>135</v>
      </c>
      <c r="D28" s="22" t="s">
        <v>278</v>
      </c>
      <c r="E28" s="57">
        <v>2</v>
      </c>
      <c r="F28" s="54" t="s">
        <v>212</v>
      </c>
      <c r="G28" s="58">
        <v>38044</v>
      </c>
      <c r="H28" s="58">
        <v>38067</v>
      </c>
      <c r="I28" s="59">
        <v>0</v>
      </c>
      <c r="J28" s="58" t="s">
        <v>140</v>
      </c>
      <c r="K28" s="65"/>
      <c r="L28" s="66">
        <v>0</v>
      </c>
      <c r="M28" s="65"/>
      <c r="N28" s="65"/>
      <c r="O28" s="62">
        <f t="shared" si="32"/>
        <v>3</v>
      </c>
      <c r="P28" s="62">
        <f t="shared" si="33"/>
        <v>2</v>
      </c>
      <c r="Q28" s="62">
        <f t="shared" si="34"/>
        <v>2004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DC28" s="22" t="str">
        <f>IF(Q30=1977,IF($E30=0,"",$E30),"")</f>
        <v/>
      </c>
      <c r="DD28" s="22" t="str">
        <f>IF(Q30=1978,IF($E30=0,"",$E30),"")</f>
        <v/>
      </c>
      <c r="DE28" s="22" t="str">
        <f>IF(Q30=1979,IF($E30=0,"",$E30),"")</f>
        <v/>
      </c>
      <c r="DF28" s="22" t="str">
        <f>IF(Q30=1980,IF($E30=0,"",$E30),"")</f>
        <v/>
      </c>
      <c r="DG28" s="22" t="str">
        <f>IF(Q30=1981,IF($E30=0,"",$E30),"")</f>
        <v/>
      </c>
      <c r="DH28" s="22" t="str">
        <f>IF(Q30=1982,IF($E30=0,"",$E30),"")</f>
        <v/>
      </c>
      <c r="DI28" s="22" t="str">
        <f>IF(Q30=1983,IF($E30=0,"",$E30),"")</f>
        <v/>
      </c>
      <c r="DJ28" s="22" t="str">
        <f>IF(Q30=1984,IF($E30=0,"",$E30),"")</f>
        <v/>
      </c>
      <c r="DK28" s="22" t="str">
        <f>IF(Q30=1985,IF($E30=0,"",$E30),"")</f>
        <v/>
      </c>
      <c r="DL28" s="22" t="str">
        <f>IF(Q30=1986,IF($E30=0,"",$E30),"")</f>
        <v/>
      </c>
      <c r="DM28" s="22" t="str">
        <f>IF(Q30=1987,IF($E30=0,"",$E30),"")</f>
        <v/>
      </c>
      <c r="DN28" s="22" t="str">
        <f>IF(Q30=1988,IF($E30=0,"",$E30),"")</f>
        <v/>
      </c>
      <c r="DO28" s="22" t="str">
        <f>IF(Q30=1989,IF($E30=0,"",$E30),"")</f>
        <v/>
      </c>
      <c r="DP28" s="22" t="str">
        <f>IF(Q30=1990,IF($E30=0,"",$E30),"")</f>
        <v/>
      </c>
      <c r="DQ28" s="22" t="str">
        <f>IF(Q30=1991,IF($E30=0,"",$E30),"")</f>
        <v/>
      </c>
      <c r="DR28" s="22" t="str">
        <f>IF(Q30=1992,IF($E30=0,"",$E30),"")</f>
        <v/>
      </c>
      <c r="DS28" s="22" t="str">
        <f>IF(Q30=1993,IF($E30=0,"",$E30),"")</f>
        <v/>
      </c>
      <c r="DT28" s="22" t="str">
        <f>IF(Q30=1994,IF($E30=0,"",$E30),"")</f>
        <v/>
      </c>
      <c r="DU28" s="22" t="str">
        <f>IF(Q30=1995,IF($E30=0,"",$E30),"")</f>
        <v/>
      </c>
      <c r="DV28" s="22" t="str">
        <f>IF(Q30=1996,IF($E30=0,"",$E30),"")</f>
        <v/>
      </c>
      <c r="DW28" s="22" t="str">
        <f>IF(Q30=1997,IF($E30=0,"",$E30),"")</f>
        <v/>
      </c>
      <c r="DX28" s="22" t="str">
        <f>IF(Q30=1998,IF($E30=0,"",$E30),"")</f>
        <v/>
      </c>
      <c r="DY28" s="22" t="str">
        <f>IF(Q30=1999,IF($E30=0,"",$E30),"")</f>
        <v/>
      </c>
      <c r="DZ28" s="22" t="str">
        <f>IF(Q30=2000,IF($E30=0,"",$E30),"")</f>
        <v/>
      </c>
      <c r="EA28" s="22" t="str">
        <f>IF(Q30=2001,IF($E30=0,"",$E30),"")</f>
        <v/>
      </c>
      <c r="EB28" s="22" t="str">
        <f>IF(Q30=2002,IF($E30=0,"",$E30),"")</f>
        <v/>
      </c>
      <c r="EC28" s="22" t="str">
        <f>IF(Q30=2003,IF($E30=0,"",$E30),"")</f>
        <v/>
      </c>
      <c r="ED28" s="22">
        <f>IF(Q30=2004,IF($E30=0,"",$E30),"")</f>
        <v>1</v>
      </c>
      <c r="EE28" s="22" t="str">
        <f>IF(Q30=2005,IF($E30=0,"",$E30),"")</f>
        <v/>
      </c>
    </row>
    <row r="29" spans="1:135" ht="11.25" customHeight="1">
      <c r="A29" s="22" t="s">
        <v>199</v>
      </c>
      <c r="B29" s="22" t="s">
        <v>71</v>
      </c>
      <c r="C29" s="83" t="s">
        <v>215</v>
      </c>
      <c r="D29" s="83" t="s">
        <v>216</v>
      </c>
      <c r="E29" s="22">
        <v>1</v>
      </c>
      <c r="F29" s="32" t="s">
        <v>201</v>
      </c>
      <c r="G29" s="58">
        <v>38157</v>
      </c>
      <c r="H29" s="55"/>
      <c r="I29" s="59">
        <v>0</v>
      </c>
      <c r="J29" s="55" t="s">
        <v>140</v>
      </c>
      <c r="K29" s="65"/>
      <c r="L29" s="66">
        <v>0</v>
      </c>
      <c r="M29" s="65"/>
      <c r="N29" s="65"/>
      <c r="O29" s="62">
        <f>IF(DAY(G29)&lt;=10,1,IF(DAY(G29)&gt;20,3,2))</f>
        <v>2</v>
      </c>
      <c r="P29" s="62">
        <f>MONTH(G29)</f>
        <v>6</v>
      </c>
      <c r="Q29" s="62">
        <f>YEAR(G29)</f>
        <v>2004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</row>
    <row r="30" spans="1:135" ht="11.25" customHeight="1">
      <c r="A30" s="63" t="s">
        <v>199</v>
      </c>
      <c r="B30" s="63" t="s">
        <v>82</v>
      </c>
      <c r="C30" s="83" t="s">
        <v>150</v>
      </c>
      <c r="D30" s="83" t="s">
        <v>156</v>
      </c>
      <c r="E30" s="57">
        <v>1</v>
      </c>
      <c r="F30" s="54" t="s">
        <v>201</v>
      </c>
      <c r="G30" s="58">
        <v>38325</v>
      </c>
      <c r="H30" s="58"/>
      <c r="I30" s="59">
        <v>1</v>
      </c>
      <c r="J30" s="58"/>
      <c r="K30" s="65"/>
      <c r="L30" s="66">
        <v>1</v>
      </c>
      <c r="M30" s="65"/>
      <c r="N30" s="65"/>
      <c r="O30" s="62">
        <f t="shared" si="32"/>
        <v>1</v>
      </c>
      <c r="P30" s="62">
        <f t="shared" si="33"/>
        <v>12</v>
      </c>
      <c r="Q30" s="62">
        <f t="shared" si="34"/>
        <v>2004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DC30" s="22" t="str">
        <f t="shared" si="35"/>
        <v/>
      </c>
      <c r="DD30" s="22" t="str">
        <f t="shared" si="36"/>
        <v/>
      </c>
      <c r="DE30" s="22" t="str">
        <f t="shared" si="37"/>
        <v/>
      </c>
      <c r="DF30" s="22" t="str">
        <f t="shared" si="38"/>
        <v/>
      </c>
      <c r="DG30" s="22" t="str">
        <f t="shared" si="39"/>
        <v/>
      </c>
      <c r="DH30" s="22" t="str">
        <f t="shared" si="40"/>
        <v/>
      </c>
      <c r="DI30" s="22" t="str">
        <f t="shared" si="41"/>
        <v/>
      </c>
      <c r="DJ30" s="22" t="str">
        <f t="shared" si="42"/>
        <v/>
      </c>
      <c r="DK30" s="22" t="str">
        <f t="shared" si="43"/>
        <v/>
      </c>
      <c r="DL30" s="22" t="str">
        <f t="shared" si="44"/>
        <v/>
      </c>
      <c r="DM30" s="22" t="str">
        <f t="shared" si="45"/>
        <v/>
      </c>
      <c r="DN30" s="22" t="str">
        <f t="shared" si="46"/>
        <v/>
      </c>
      <c r="DO30" s="22" t="str">
        <f t="shared" si="47"/>
        <v/>
      </c>
      <c r="DP30" s="22" t="str">
        <f t="shared" si="48"/>
        <v/>
      </c>
      <c r="DQ30" s="22" t="str">
        <f t="shared" si="49"/>
        <v/>
      </c>
      <c r="DR30" s="22" t="str">
        <f t="shared" si="50"/>
        <v/>
      </c>
      <c r="DS30" s="22" t="str">
        <f t="shared" si="51"/>
        <v/>
      </c>
      <c r="DT30" s="22" t="str">
        <f t="shared" si="52"/>
        <v/>
      </c>
      <c r="DU30" s="22" t="str">
        <f t="shared" si="53"/>
        <v/>
      </c>
      <c r="DV30" s="22" t="str">
        <f t="shared" si="54"/>
        <v/>
      </c>
      <c r="DW30" s="22" t="str">
        <f t="shared" si="55"/>
        <v/>
      </c>
      <c r="DX30" s="22" t="str">
        <f t="shared" si="56"/>
        <v/>
      </c>
      <c r="DY30" s="22" t="str">
        <f t="shared" si="57"/>
        <v/>
      </c>
      <c r="DZ30" s="22" t="str">
        <f t="shared" si="58"/>
        <v/>
      </c>
      <c r="EA30" s="22" t="str">
        <f t="shared" si="59"/>
        <v/>
      </c>
      <c r="EB30" s="22" t="str">
        <f t="shared" si="60"/>
        <v/>
      </c>
      <c r="EC30" s="22" t="str">
        <f t="shared" si="61"/>
        <v/>
      </c>
      <c r="ED30" s="22">
        <f t="shared" si="62"/>
        <v>1</v>
      </c>
      <c r="EE30" s="22" t="str">
        <f t="shared" si="63"/>
        <v/>
      </c>
    </row>
    <row r="31" spans="1:135" ht="11.25" customHeight="1">
      <c r="A31" s="63" t="s">
        <v>199</v>
      </c>
      <c r="B31" s="63" t="s">
        <v>80</v>
      </c>
      <c r="C31" s="83" t="s">
        <v>156</v>
      </c>
      <c r="D31" s="83"/>
      <c r="E31" s="57">
        <v>1</v>
      </c>
      <c r="F31" s="54" t="s">
        <v>236</v>
      </c>
      <c r="G31" s="58">
        <v>38333</v>
      </c>
      <c r="H31" s="58">
        <v>38337</v>
      </c>
      <c r="I31" s="59">
        <v>1</v>
      </c>
      <c r="J31" s="58"/>
      <c r="K31" s="65"/>
      <c r="L31" s="66">
        <v>1</v>
      </c>
      <c r="M31" s="65"/>
      <c r="N31" s="65"/>
      <c r="O31" s="62">
        <f t="shared" ref="O31:O37" si="64">IF(DAY(G31)&lt;=10,1,IF(DAY(G31)&gt;20,3,2))</f>
        <v>2</v>
      </c>
      <c r="P31" s="62">
        <f t="shared" ref="P31:P37" si="65">MONTH(G31)</f>
        <v>12</v>
      </c>
      <c r="Q31" s="62">
        <f t="shared" ref="Q31:Q37" si="66">YEAR(G31)</f>
        <v>2004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DC31" s="22" t="str">
        <f t="shared" si="35"/>
        <v/>
      </c>
      <c r="DD31" s="22" t="str">
        <f t="shared" si="36"/>
        <v/>
      </c>
      <c r="DE31" s="22" t="str">
        <f t="shared" si="37"/>
        <v/>
      </c>
      <c r="DF31" s="22" t="str">
        <f t="shared" si="38"/>
        <v/>
      </c>
      <c r="DG31" s="22" t="str">
        <f t="shared" si="39"/>
        <v/>
      </c>
      <c r="DH31" s="22" t="str">
        <f t="shared" si="40"/>
        <v/>
      </c>
      <c r="DI31" s="22" t="str">
        <f t="shared" si="41"/>
        <v/>
      </c>
      <c r="DJ31" s="22" t="str">
        <f t="shared" si="42"/>
        <v/>
      </c>
      <c r="DK31" s="22" t="str">
        <f t="shared" si="43"/>
        <v/>
      </c>
      <c r="DL31" s="22" t="str">
        <f t="shared" si="44"/>
        <v/>
      </c>
      <c r="DM31" s="22" t="str">
        <f t="shared" si="45"/>
        <v/>
      </c>
      <c r="DN31" s="22" t="str">
        <f t="shared" si="46"/>
        <v/>
      </c>
      <c r="DO31" s="22" t="str">
        <f t="shared" si="47"/>
        <v/>
      </c>
      <c r="DP31" s="22" t="str">
        <f t="shared" si="48"/>
        <v/>
      </c>
      <c r="DQ31" s="22" t="str">
        <f t="shared" si="49"/>
        <v/>
      </c>
      <c r="DR31" s="22" t="str">
        <f t="shared" si="50"/>
        <v/>
      </c>
      <c r="DS31" s="22" t="str">
        <f t="shared" si="51"/>
        <v/>
      </c>
      <c r="DT31" s="22" t="str">
        <f t="shared" si="52"/>
        <v/>
      </c>
      <c r="DU31" s="22" t="str">
        <f t="shared" si="53"/>
        <v/>
      </c>
      <c r="DV31" s="22" t="str">
        <f t="shared" si="54"/>
        <v/>
      </c>
      <c r="DW31" s="22" t="str">
        <f t="shared" si="55"/>
        <v/>
      </c>
      <c r="DX31" s="22" t="str">
        <f t="shared" si="56"/>
        <v/>
      </c>
      <c r="DY31" s="22" t="str">
        <f t="shared" si="57"/>
        <v/>
      </c>
      <c r="DZ31" s="22" t="str">
        <f t="shared" si="58"/>
        <v/>
      </c>
      <c r="EA31" s="22" t="str">
        <f t="shared" si="59"/>
        <v/>
      </c>
      <c r="EB31" s="22" t="str">
        <f t="shared" si="60"/>
        <v/>
      </c>
      <c r="EC31" s="22" t="str">
        <f t="shared" si="61"/>
        <v/>
      </c>
      <c r="ED31" s="22" t="str">
        <f t="shared" si="62"/>
        <v/>
      </c>
      <c r="EE31" s="22">
        <f t="shared" si="63"/>
        <v>1</v>
      </c>
    </row>
    <row r="32" spans="1:135" ht="11.25" customHeight="1">
      <c r="A32" s="63" t="s">
        <v>199</v>
      </c>
      <c r="B32" s="63" t="s">
        <v>80</v>
      </c>
      <c r="C32" s="83" t="s">
        <v>157</v>
      </c>
      <c r="D32" s="83"/>
      <c r="E32" s="57">
        <v>1</v>
      </c>
      <c r="F32" s="54" t="s">
        <v>201</v>
      </c>
      <c r="G32" s="58">
        <v>38434</v>
      </c>
      <c r="H32" s="58">
        <v>38446</v>
      </c>
      <c r="I32" s="59">
        <v>0</v>
      </c>
      <c r="J32" s="58"/>
      <c r="K32" s="65"/>
      <c r="L32" s="66">
        <v>1</v>
      </c>
      <c r="M32" s="65"/>
      <c r="N32" s="65"/>
      <c r="O32" s="62">
        <f t="shared" si="64"/>
        <v>3</v>
      </c>
      <c r="P32" s="62">
        <f t="shared" si="65"/>
        <v>3</v>
      </c>
      <c r="Q32" s="62">
        <f t="shared" si="66"/>
        <v>2005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DC32" s="22" t="str">
        <f t="shared" si="35"/>
        <v/>
      </c>
      <c r="DD32" s="22" t="str">
        <f t="shared" si="36"/>
        <v/>
      </c>
      <c r="DE32" s="22" t="str">
        <f t="shared" si="37"/>
        <v/>
      </c>
      <c r="DF32" s="22" t="str">
        <f t="shared" si="38"/>
        <v/>
      </c>
      <c r="DG32" s="22" t="str">
        <f t="shared" si="39"/>
        <v/>
      </c>
      <c r="DH32" s="22" t="str">
        <f t="shared" si="40"/>
        <v/>
      </c>
      <c r="DI32" s="22" t="str">
        <f t="shared" si="41"/>
        <v/>
      </c>
      <c r="DJ32" s="22" t="str">
        <f t="shared" si="42"/>
        <v/>
      </c>
      <c r="DK32" s="22" t="str">
        <f t="shared" si="43"/>
        <v/>
      </c>
      <c r="DL32" s="22" t="str">
        <f t="shared" si="44"/>
        <v/>
      </c>
      <c r="DM32" s="22" t="str">
        <f t="shared" si="45"/>
        <v/>
      </c>
      <c r="DN32" s="22" t="str">
        <f t="shared" si="46"/>
        <v/>
      </c>
      <c r="DO32" s="22" t="str">
        <f t="shared" si="47"/>
        <v/>
      </c>
      <c r="DP32" s="22" t="str">
        <f t="shared" si="48"/>
        <v/>
      </c>
      <c r="DQ32" s="22" t="str">
        <f t="shared" si="49"/>
        <v/>
      </c>
      <c r="DR32" s="22" t="str">
        <f t="shared" si="50"/>
        <v/>
      </c>
      <c r="DS32" s="22" t="str">
        <f t="shared" si="51"/>
        <v/>
      </c>
      <c r="DT32" s="22" t="str">
        <f t="shared" si="52"/>
        <v/>
      </c>
      <c r="DU32" s="22" t="str">
        <f t="shared" si="53"/>
        <v/>
      </c>
      <c r="DV32" s="22" t="str">
        <f t="shared" si="54"/>
        <v/>
      </c>
      <c r="DW32" s="22" t="str">
        <f t="shared" si="55"/>
        <v/>
      </c>
      <c r="DX32" s="22" t="str">
        <f t="shared" si="56"/>
        <v/>
      </c>
      <c r="DY32" s="22" t="str">
        <f t="shared" si="57"/>
        <v/>
      </c>
      <c r="DZ32" s="22" t="str">
        <f t="shared" si="58"/>
        <v/>
      </c>
      <c r="EA32" s="22" t="str">
        <f t="shared" si="59"/>
        <v/>
      </c>
      <c r="EB32" s="22" t="str">
        <f t="shared" si="60"/>
        <v/>
      </c>
      <c r="EC32" s="22" t="str">
        <f t="shared" si="61"/>
        <v/>
      </c>
      <c r="ED32" s="22" t="str">
        <f t="shared" si="62"/>
        <v/>
      </c>
      <c r="EE32" s="22">
        <f t="shared" si="63"/>
        <v>1</v>
      </c>
    </row>
    <row r="33" spans="1:135" ht="11.25" customHeight="1">
      <c r="A33" s="63" t="s">
        <v>199</v>
      </c>
      <c r="B33" s="63" t="s">
        <v>80</v>
      </c>
      <c r="C33" s="83" t="s">
        <v>150</v>
      </c>
      <c r="D33" s="83" t="s">
        <v>156</v>
      </c>
      <c r="E33" s="57">
        <v>1</v>
      </c>
      <c r="F33" s="54" t="s">
        <v>201</v>
      </c>
      <c r="G33" s="58">
        <v>38536</v>
      </c>
      <c r="H33" s="58">
        <v>38537</v>
      </c>
      <c r="I33" s="59">
        <v>0</v>
      </c>
      <c r="J33" s="58"/>
      <c r="K33" s="65"/>
      <c r="L33" s="66">
        <v>1</v>
      </c>
      <c r="M33" s="65"/>
      <c r="N33" s="65"/>
      <c r="O33" s="62">
        <f t="shared" si="64"/>
        <v>1</v>
      </c>
      <c r="P33" s="62">
        <f t="shared" si="65"/>
        <v>7</v>
      </c>
      <c r="Q33" s="62">
        <f t="shared" si="66"/>
        <v>2005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DC33" s="22" t="str">
        <f t="shared" si="35"/>
        <v/>
      </c>
      <c r="DD33" s="22" t="str">
        <f t="shared" si="36"/>
        <v/>
      </c>
      <c r="DE33" s="22" t="str">
        <f t="shared" si="37"/>
        <v/>
      </c>
      <c r="DF33" s="22" t="str">
        <f t="shared" si="38"/>
        <v/>
      </c>
      <c r="DG33" s="22" t="str">
        <f t="shared" si="39"/>
        <v/>
      </c>
      <c r="DH33" s="22" t="str">
        <f t="shared" si="40"/>
        <v/>
      </c>
      <c r="DI33" s="22" t="str">
        <f t="shared" si="41"/>
        <v/>
      </c>
      <c r="DJ33" s="22" t="str">
        <f t="shared" si="42"/>
        <v/>
      </c>
      <c r="DK33" s="22" t="str">
        <f t="shared" si="43"/>
        <v/>
      </c>
      <c r="DL33" s="22" t="str">
        <f t="shared" si="44"/>
        <v/>
      </c>
      <c r="DM33" s="22" t="str">
        <f t="shared" si="45"/>
        <v/>
      </c>
      <c r="DN33" s="22" t="str">
        <f t="shared" si="46"/>
        <v/>
      </c>
      <c r="DO33" s="22" t="str">
        <f t="shared" si="47"/>
        <v/>
      </c>
      <c r="DP33" s="22" t="str">
        <f t="shared" si="48"/>
        <v/>
      </c>
      <c r="DQ33" s="22" t="str">
        <f t="shared" si="49"/>
        <v/>
      </c>
      <c r="DR33" s="22" t="str">
        <f t="shared" si="50"/>
        <v/>
      </c>
      <c r="DS33" s="22" t="str">
        <f t="shared" si="51"/>
        <v/>
      </c>
      <c r="DT33" s="22" t="str">
        <f t="shared" si="52"/>
        <v/>
      </c>
      <c r="DU33" s="22" t="str">
        <f t="shared" si="53"/>
        <v/>
      </c>
      <c r="DV33" s="22" t="str">
        <f t="shared" si="54"/>
        <v/>
      </c>
      <c r="DW33" s="22" t="str">
        <f t="shared" si="55"/>
        <v/>
      </c>
      <c r="DX33" s="22" t="str">
        <f t="shared" si="56"/>
        <v/>
      </c>
      <c r="DY33" s="22" t="str">
        <f t="shared" si="57"/>
        <v/>
      </c>
      <c r="DZ33" s="22" t="str">
        <f t="shared" si="58"/>
        <v/>
      </c>
      <c r="EA33" s="22" t="str">
        <f t="shared" si="59"/>
        <v/>
      </c>
      <c r="EB33" s="22" t="str">
        <f t="shared" si="60"/>
        <v/>
      </c>
      <c r="EC33" s="22" t="str">
        <f t="shared" si="61"/>
        <v/>
      </c>
      <c r="ED33" s="22" t="str">
        <f t="shared" si="62"/>
        <v/>
      </c>
      <c r="EE33" s="22">
        <f t="shared" si="63"/>
        <v>1</v>
      </c>
    </row>
    <row r="34" spans="1:135" ht="11.25" customHeight="1">
      <c r="A34" s="63" t="s">
        <v>199</v>
      </c>
      <c r="B34" s="63" t="s">
        <v>67</v>
      </c>
      <c r="C34" s="83" t="s">
        <v>158</v>
      </c>
      <c r="D34" s="83"/>
      <c r="E34" s="57">
        <v>1</v>
      </c>
      <c r="F34" s="54" t="s">
        <v>201</v>
      </c>
      <c r="G34" s="58">
        <v>38683</v>
      </c>
      <c r="H34" s="58">
        <v>38739</v>
      </c>
      <c r="I34" s="59">
        <v>0</v>
      </c>
      <c r="J34" s="58"/>
      <c r="K34" s="65"/>
      <c r="L34" s="66">
        <v>1</v>
      </c>
      <c r="M34" s="65"/>
      <c r="N34" s="65"/>
      <c r="O34" s="62">
        <f t="shared" si="64"/>
        <v>3</v>
      </c>
      <c r="P34" s="62">
        <f t="shared" si="65"/>
        <v>11</v>
      </c>
      <c r="Q34" s="62">
        <f t="shared" si="66"/>
        <v>2005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DC34" s="22" t="str">
        <f t="shared" si="35"/>
        <v/>
      </c>
      <c r="DD34" s="22" t="str">
        <f t="shared" si="36"/>
        <v/>
      </c>
      <c r="DE34" s="22" t="str">
        <f t="shared" si="37"/>
        <v/>
      </c>
      <c r="DF34" s="22" t="str">
        <f t="shared" si="38"/>
        <v/>
      </c>
      <c r="DG34" s="22" t="str">
        <f t="shared" si="39"/>
        <v/>
      </c>
      <c r="DH34" s="22" t="str">
        <f t="shared" si="40"/>
        <v/>
      </c>
      <c r="DI34" s="22" t="str">
        <f t="shared" si="41"/>
        <v/>
      </c>
      <c r="DJ34" s="22" t="str">
        <f t="shared" si="42"/>
        <v/>
      </c>
      <c r="DK34" s="22" t="str">
        <f t="shared" si="43"/>
        <v/>
      </c>
      <c r="DL34" s="22" t="str">
        <f t="shared" si="44"/>
        <v/>
      </c>
      <c r="DM34" s="22" t="str">
        <f t="shared" si="45"/>
        <v/>
      </c>
      <c r="DN34" s="22" t="str">
        <f t="shared" si="46"/>
        <v/>
      </c>
      <c r="DO34" s="22" t="str">
        <f t="shared" si="47"/>
        <v/>
      </c>
      <c r="DP34" s="22" t="str">
        <f t="shared" si="48"/>
        <v/>
      </c>
      <c r="DQ34" s="22" t="str">
        <f t="shared" si="49"/>
        <v/>
      </c>
      <c r="DR34" s="22" t="str">
        <f t="shared" si="50"/>
        <v/>
      </c>
      <c r="DS34" s="22" t="str">
        <f t="shared" si="51"/>
        <v/>
      </c>
      <c r="DT34" s="22" t="str">
        <f t="shared" si="52"/>
        <v/>
      </c>
      <c r="DU34" s="22" t="str">
        <f t="shared" si="53"/>
        <v/>
      </c>
      <c r="DV34" s="22" t="str">
        <f t="shared" si="54"/>
        <v/>
      </c>
      <c r="DW34" s="22" t="str">
        <f t="shared" si="55"/>
        <v/>
      </c>
      <c r="DX34" s="22" t="str">
        <f t="shared" si="56"/>
        <v/>
      </c>
      <c r="DY34" s="22" t="str">
        <f t="shared" si="57"/>
        <v/>
      </c>
      <c r="DZ34" s="22" t="str">
        <f t="shared" si="58"/>
        <v/>
      </c>
      <c r="EA34" s="22" t="str">
        <f t="shared" si="59"/>
        <v/>
      </c>
      <c r="EB34" s="22" t="str">
        <f t="shared" si="60"/>
        <v/>
      </c>
      <c r="EC34" s="22" t="str">
        <f t="shared" si="61"/>
        <v/>
      </c>
      <c r="ED34" s="22" t="str">
        <f t="shared" si="62"/>
        <v/>
      </c>
      <c r="EE34" s="22">
        <f t="shared" si="63"/>
        <v>1</v>
      </c>
    </row>
    <row r="35" spans="1:135" ht="11.25" customHeight="1">
      <c r="A35" s="63" t="s">
        <v>199</v>
      </c>
      <c r="B35" s="63" t="s">
        <v>70</v>
      </c>
      <c r="C35" s="83" t="s">
        <v>159</v>
      </c>
      <c r="D35" s="83" t="s">
        <v>282</v>
      </c>
      <c r="E35" s="57">
        <v>1</v>
      </c>
      <c r="F35" s="54" t="s">
        <v>201</v>
      </c>
      <c r="G35" s="58">
        <v>38696</v>
      </c>
      <c r="H35" s="58"/>
      <c r="I35" s="59">
        <v>0</v>
      </c>
      <c r="J35" s="58"/>
      <c r="K35" s="65"/>
      <c r="L35" s="66">
        <v>0</v>
      </c>
      <c r="M35" s="65"/>
      <c r="N35" s="67" t="s">
        <v>235</v>
      </c>
      <c r="O35" s="62">
        <f t="shared" si="64"/>
        <v>1</v>
      </c>
      <c r="P35" s="62">
        <f t="shared" si="65"/>
        <v>12</v>
      </c>
      <c r="Q35" s="62">
        <f t="shared" si="66"/>
        <v>2005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DC35" s="22" t="str">
        <f t="shared" si="35"/>
        <v/>
      </c>
      <c r="DD35" s="22" t="str">
        <f t="shared" si="36"/>
        <v/>
      </c>
      <c r="DE35" s="22" t="str">
        <f t="shared" si="37"/>
        <v/>
      </c>
      <c r="DF35" s="22" t="str">
        <f t="shared" si="38"/>
        <v/>
      </c>
      <c r="DG35" s="22" t="str">
        <f t="shared" si="39"/>
        <v/>
      </c>
      <c r="DH35" s="22" t="str">
        <f t="shared" si="40"/>
        <v/>
      </c>
      <c r="DI35" s="22" t="str">
        <f t="shared" si="41"/>
        <v/>
      </c>
      <c r="DJ35" s="22" t="str">
        <f t="shared" si="42"/>
        <v/>
      </c>
      <c r="DK35" s="22" t="str">
        <f t="shared" si="43"/>
        <v/>
      </c>
      <c r="DL35" s="22" t="str">
        <f t="shared" si="44"/>
        <v/>
      </c>
      <c r="DM35" s="22" t="str">
        <f t="shared" si="45"/>
        <v/>
      </c>
      <c r="DN35" s="22" t="str">
        <f t="shared" si="46"/>
        <v/>
      </c>
      <c r="DO35" s="22" t="str">
        <f t="shared" si="47"/>
        <v/>
      </c>
      <c r="DP35" s="22" t="str">
        <f t="shared" si="48"/>
        <v/>
      </c>
      <c r="DQ35" s="22" t="str">
        <f t="shared" si="49"/>
        <v/>
      </c>
      <c r="DR35" s="22" t="str">
        <f t="shared" si="50"/>
        <v/>
      </c>
      <c r="DS35" s="22" t="str">
        <f t="shared" si="51"/>
        <v/>
      </c>
      <c r="DT35" s="22" t="str">
        <f t="shared" si="52"/>
        <v/>
      </c>
      <c r="DU35" s="22" t="str">
        <f t="shared" si="53"/>
        <v/>
      </c>
      <c r="DV35" s="22" t="str">
        <f t="shared" si="54"/>
        <v/>
      </c>
      <c r="DW35" s="22" t="str">
        <f t="shared" si="55"/>
        <v/>
      </c>
      <c r="DX35" s="22" t="str">
        <f t="shared" si="56"/>
        <v/>
      </c>
      <c r="DY35" s="22" t="str">
        <f t="shared" si="57"/>
        <v/>
      </c>
      <c r="DZ35" s="22" t="str">
        <f t="shared" si="58"/>
        <v/>
      </c>
      <c r="EA35" s="22" t="str">
        <f t="shared" si="59"/>
        <v/>
      </c>
      <c r="EB35" s="22" t="str">
        <f t="shared" si="60"/>
        <v/>
      </c>
      <c r="EC35" s="22" t="str">
        <f t="shared" si="61"/>
        <v/>
      </c>
      <c r="ED35" s="22" t="str">
        <f t="shared" si="62"/>
        <v/>
      </c>
      <c r="EE35" s="22">
        <f t="shared" si="63"/>
        <v>1</v>
      </c>
    </row>
    <row r="36" spans="1:135" ht="11.25" customHeight="1">
      <c r="A36" s="63" t="s">
        <v>199</v>
      </c>
      <c r="B36" s="63" t="s">
        <v>66</v>
      </c>
      <c r="C36" s="83" t="s">
        <v>160</v>
      </c>
      <c r="D36" s="83"/>
      <c r="E36" s="57">
        <v>1</v>
      </c>
      <c r="F36" s="54" t="s">
        <v>211</v>
      </c>
      <c r="G36" s="58">
        <v>38704</v>
      </c>
      <c r="H36" s="58"/>
      <c r="I36" s="59">
        <v>0</v>
      </c>
      <c r="J36" s="58"/>
      <c r="K36" s="65"/>
      <c r="L36" s="66">
        <v>1</v>
      </c>
      <c r="M36" s="65"/>
      <c r="N36" s="65"/>
      <c r="O36" s="62">
        <f t="shared" si="64"/>
        <v>2</v>
      </c>
      <c r="P36" s="62">
        <f t="shared" si="65"/>
        <v>12</v>
      </c>
      <c r="Q36" s="62">
        <f t="shared" si="66"/>
        <v>2005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DC36" s="22" t="str">
        <f t="shared" ref="DC36:DC84" si="67">IF(Q37=1977,IF($E37=0,"",$E37),"")</f>
        <v/>
      </c>
      <c r="DD36" s="22" t="str">
        <f t="shared" ref="DD36:DD84" si="68">IF(Q37=1978,IF($E37=0,"",$E37),"")</f>
        <v/>
      </c>
      <c r="DE36" s="22" t="str">
        <f t="shared" ref="DE36:DE84" si="69">IF(Q37=1979,IF($E37=0,"",$E37),"")</f>
        <v/>
      </c>
      <c r="DF36" s="22" t="str">
        <f t="shared" ref="DF36:DF84" si="70">IF(Q37=1980,IF($E37=0,"",$E37),"")</f>
        <v/>
      </c>
      <c r="DG36" s="22" t="str">
        <f t="shared" ref="DG36:DG84" si="71">IF(Q37=1981,IF($E37=0,"",$E37),"")</f>
        <v/>
      </c>
      <c r="DH36" s="22" t="str">
        <f t="shared" ref="DH36:DH84" si="72">IF(Q37=1982,IF($E37=0,"",$E37),"")</f>
        <v/>
      </c>
      <c r="DI36" s="22" t="str">
        <f t="shared" ref="DI36:DI84" si="73">IF(Q37=1983,IF($E37=0,"",$E37),"")</f>
        <v/>
      </c>
      <c r="DJ36" s="22" t="str">
        <f t="shared" ref="DJ36:DJ84" si="74">IF(Q37=1984,IF($E37=0,"",$E37),"")</f>
        <v/>
      </c>
      <c r="DK36" s="22" t="str">
        <f t="shared" ref="DK36:DK84" si="75">IF(Q37=1985,IF($E37=0,"",$E37),"")</f>
        <v/>
      </c>
      <c r="DL36" s="22" t="str">
        <f t="shared" ref="DL36:DL84" si="76">IF(Q37=1986,IF($E37=0,"",$E37),"")</f>
        <v/>
      </c>
      <c r="DM36" s="22" t="str">
        <f t="shared" ref="DM36:DM84" si="77">IF(Q37=1987,IF($E37=0,"",$E37),"")</f>
        <v/>
      </c>
      <c r="DN36" s="22" t="str">
        <f t="shared" ref="DN36:DN84" si="78">IF(Q37=1988,IF($E37=0,"",$E37),"")</f>
        <v/>
      </c>
      <c r="DO36" s="22" t="str">
        <f t="shared" ref="DO36:DO84" si="79">IF(Q37=1989,IF($E37=0,"",$E37),"")</f>
        <v/>
      </c>
      <c r="DP36" s="22" t="str">
        <f t="shared" ref="DP36:DP84" si="80">IF(Q37=1990,IF($E37=0,"",$E37),"")</f>
        <v/>
      </c>
      <c r="DQ36" s="22" t="str">
        <f t="shared" ref="DQ36:DQ84" si="81">IF(Q37=1991,IF($E37=0,"",$E37),"")</f>
        <v/>
      </c>
      <c r="DR36" s="22" t="str">
        <f t="shared" ref="DR36:DR84" si="82">IF(Q37=1992,IF($E37=0,"",$E37),"")</f>
        <v/>
      </c>
      <c r="DS36" s="22" t="str">
        <f t="shared" ref="DS36:DS84" si="83">IF(Q37=1993,IF($E37=0,"",$E37),"")</f>
        <v/>
      </c>
      <c r="DT36" s="22" t="str">
        <f t="shared" ref="DT36:DT84" si="84">IF(Q37=1994,IF($E37=0,"",$E37),"")</f>
        <v/>
      </c>
      <c r="DU36" s="22" t="str">
        <f t="shared" ref="DU36:DU84" si="85">IF(Q37=1995,IF($E37=0,"",$E37),"")</f>
        <v/>
      </c>
      <c r="DV36" s="22" t="str">
        <f t="shared" ref="DV36:DV84" si="86">IF(Q37=1996,IF($E37=0,"",$E37),"")</f>
        <v/>
      </c>
      <c r="DW36" s="22" t="str">
        <f t="shared" ref="DW36:DW84" si="87">IF(Q37=1997,IF($E37=0,"",$E37),"")</f>
        <v/>
      </c>
      <c r="DX36" s="22" t="str">
        <f t="shared" ref="DX36:DX84" si="88">IF(Q37=1998,IF($E37=0,"",$E37),"")</f>
        <v/>
      </c>
      <c r="DY36" s="22" t="str">
        <f t="shared" ref="DY36:DY84" si="89">IF(Q37=1999,IF($E37=0,"",$E37),"")</f>
        <v/>
      </c>
      <c r="DZ36" s="22" t="str">
        <f t="shared" ref="DZ36:DZ84" si="90">IF(Q37=2000,IF($E37=0,"",$E37),"")</f>
        <v/>
      </c>
      <c r="EA36" s="22" t="str">
        <f t="shared" ref="EA36:EA84" si="91">IF(Q37=2001,IF($E37=0,"",$E37),"")</f>
        <v/>
      </c>
      <c r="EB36" s="22" t="str">
        <f t="shared" ref="EB36:EB84" si="92">IF(Q37=2002,IF($E37=0,"",$E37),"")</f>
        <v/>
      </c>
      <c r="EC36" s="22" t="str">
        <f t="shared" ref="EC36:EC84" si="93">IF(Q37=2003,IF($E37=0,"",$E37),"")</f>
        <v/>
      </c>
      <c r="ED36" s="22" t="str">
        <f t="shared" ref="ED36:ED84" si="94">IF(Q37=2004,IF($E37=0,"",$E37),"")</f>
        <v/>
      </c>
      <c r="EE36" s="22" t="str">
        <f t="shared" ref="EE36:EE84" si="95">IF(Q37=2005,IF($E37=0,"",$E37),"")</f>
        <v/>
      </c>
    </row>
    <row r="37" spans="1:135" ht="11.25" customHeight="1">
      <c r="A37" s="63" t="s">
        <v>199</v>
      </c>
      <c r="B37" s="63" t="s">
        <v>71</v>
      </c>
      <c r="C37" s="83" t="s">
        <v>165</v>
      </c>
      <c r="D37" s="83" t="s">
        <v>281</v>
      </c>
      <c r="E37" s="57">
        <v>1</v>
      </c>
      <c r="F37" s="54" t="s">
        <v>208</v>
      </c>
      <c r="G37" s="58">
        <v>38734</v>
      </c>
      <c r="H37" s="58">
        <v>38786</v>
      </c>
      <c r="I37" s="59">
        <v>0</v>
      </c>
      <c r="J37" s="58"/>
      <c r="K37" s="65"/>
      <c r="L37" s="66">
        <v>0</v>
      </c>
      <c r="M37" s="65"/>
      <c r="N37" s="65" t="s">
        <v>140</v>
      </c>
      <c r="O37" s="62">
        <f t="shared" si="64"/>
        <v>2</v>
      </c>
      <c r="P37" s="62">
        <f t="shared" si="65"/>
        <v>1</v>
      </c>
      <c r="Q37" s="62">
        <f t="shared" si="66"/>
        <v>2006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DC37" s="22" t="str">
        <f t="shared" si="67"/>
        <v/>
      </c>
      <c r="DD37" s="22" t="str">
        <f t="shared" si="68"/>
        <v/>
      </c>
      <c r="DE37" s="22" t="str">
        <f t="shared" si="69"/>
        <v/>
      </c>
      <c r="DF37" s="22" t="str">
        <f t="shared" si="70"/>
        <v/>
      </c>
      <c r="DG37" s="22" t="str">
        <f t="shared" si="71"/>
        <v/>
      </c>
      <c r="DH37" s="22" t="str">
        <f t="shared" si="72"/>
        <v/>
      </c>
      <c r="DI37" s="22" t="str">
        <f t="shared" si="73"/>
        <v/>
      </c>
      <c r="DJ37" s="22" t="str">
        <f t="shared" si="74"/>
        <v/>
      </c>
      <c r="DK37" s="22" t="str">
        <f t="shared" si="75"/>
        <v/>
      </c>
      <c r="DL37" s="22" t="str">
        <f t="shared" si="76"/>
        <v/>
      </c>
      <c r="DM37" s="22" t="str">
        <f t="shared" si="77"/>
        <v/>
      </c>
      <c r="DN37" s="22" t="str">
        <f t="shared" si="78"/>
        <v/>
      </c>
      <c r="DO37" s="22" t="str">
        <f t="shared" si="79"/>
        <v/>
      </c>
      <c r="DP37" s="22" t="str">
        <f t="shared" si="80"/>
        <v/>
      </c>
      <c r="DQ37" s="22" t="str">
        <f t="shared" si="81"/>
        <v/>
      </c>
      <c r="DR37" s="22" t="str">
        <f t="shared" si="82"/>
        <v/>
      </c>
      <c r="DS37" s="22" t="str">
        <f t="shared" si="83"/>
        <v/>
      </c>
      <c r="DT37" s="22" t="str">
        <f t="shared" si="84"/>
        <v/>
      </c>
      <c r="DU37" s="22" t="str">
        <f t="shared" si="85"/>
        <v/>
      </c>
      <c r="DV37" s="22" t="str">
        <f t="shared" si="86"/>
        <v/>
      </c>
      <c r="DW37" s="22" t="str">
        <f t="shared" si="87"/>
        <v/>
      </c>
      <c r="DX37" s="22" t="str">
        <f t="shared" si="88"/>
        <v/>
      </c>
      <c r="DY37" s="22" t="str">
        <f t="shared" si="89"/>
        <v/>
      </c>
      <c r="DZ37" s="22" t="str">
        <f t="shared" si="90"/>
        <v/>
      </c>
      <c r="EA37" s="22" t="str">
        <f t="shared" si="91"/>
        <v/>
      </c>
      <c r="EB37" s="22" t="str">
        <f t="shared" si="92"/>
        <v/>
      </c>
      <c r="EC37" s="22" t="str">
        <f t="shared" si="93"/>
        <v/>
      </c>
      <c r="ED37" s="22" t="str">
        <f t="shared" si="94"/>
        <v/>
      </c>
      <c r="EE37" s="22" t="str">
        <f t="shared" si="95"/>
        <v/>
      </c>
    </row>
    <row r="38" spans="1:135" ht="11.25" customHeight="1">
      <c r="A38" s="63" t="s">
        <v>199</v>
      </c>
      <c r="B38" s="63" t="s">
        <v>70</v>
      </c>
      <c r="C38" s="83" t="s">
        <v>159</v>
      </c>
      <c r="D38" s="83" t="s">
        <v>282</v>
      </c>
      <c r="E38" s="57">
        <v>1</v>
      </c>
      <c r="F38" s="54" t="s">
        <v>201</v>
      </c>
      <c r="G38" s="58">
        <v>38739</v>
      </c>
      <c r="H38" s="58"/>
      <c r="I38" s="59">
        <v>0</v>
      </c>
      <c r="J38" s="58"/>
      <c r="K38" s="65"/>
      <c r="L38" s="66">
        <v>0</v>
      </c>
      <c r="M38" s="65"/>
      <c r="N38" s="67" t="s">
        <v>260</v>
      </c>
      <c r="O38" s="62">
        <f t="shared" ref="O38:O45" si="96">IF(DAY(G38)&lt;=10,1,IF(DAY(G38)&gt;20,3,2))</f>
        <v>3</v>
      </c>
      <c r="P38" s="62">
        <f t="shared" ref="P38:P45" si="97">MONTH(G38)</f>
        <v>1</v>
      </c>
      <c r="Q38" s="62">
        <f t="shared" ref="Q38:Q45" si="98">YEAR(G38)</f>
        <v>2006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DC38" s="22" t="str">
        <f t="shared" si="67"/>
        <v/>
      </c>
      <c r="DD38" s="22" t="str">
        <f t="shared" si="68"/>
        <v/>
      </c>
      <c r="DE38" s="22" t="str">
        <f t="shared" si="69"/>
        <v/>
      </c>
      <c r="DF38" s="22" t="str">
        <f t="shared" si="70"/>
        <v/>
      </c>
      <c r="DG38" s="22" t="str">
        <f t="shared" si="71"/>
        <v/>
      </c>
      <c r="DH38" s="22" t="str">
        <f t="shared" si="72"/>
        <v/>
      </c>
      <c r="DI38" s="22" t="str">
        <f t="shared" si="73"/>
        <v/>
      </c>
      <c r="DJ38" s="22" t="str">
        <f t="shared" si="74"/>
        <v/>
      </c>
      <c r="DK38" s="22" t="str">
        <f t="shared" si="75"/>
        <v/>
      </c>
      <c r="DL38" s="22" t="str">
        <f t="shared" si="76"/>
        <v/>
      </c>
      <c r="DM38" s="22" t="str">
        <f t="shared" si="77"/>
        <v/>
      </c>
      <c r="DN38" s="22" t="str">
        <f t="shared" si="78"/>
        <v/>
      </c>
      <c r="DO38" s="22" t="str">
        <f t="shared" si="79"/>
        <v/>
      </c>
      <c r="DP38" s="22" t="str">
        <f t="shared" si="80"/>
        <v/>
      </c>
      <c r="DQ38" s="22" t="str">
        <f t="shared" si="81"/>
        <v/>
      </c>
      <c r="DR38" s="22" t="str">
        <f t="shared" si="82"/>
        <v/>
      </c>
      <c r="DS38" s="22" t="str">
        <f t="shared" si="83"/>
        <v/>
      </c>
      <c r="DT38" s="22" t="str">
        <f t="shared" si="84"/>
        <v/>
      </c>
      <c r="DU38" s="22" t="str">
        <f t="shared" si="85"/>
        <v/>
      </c>
      <c r="DV38" s="22" t="str">
        <f t="shared" si="86"/>
        <v/>
      </c>
      <c r="DW38" s="22" t="str">
        <f t="shared" si="87"/>
        <v/>
      </c>
      <c r="DX38" s="22" t="str">
        <f t="shared" si="88"/>
        <v/>
      </c>
      <c r="DY38" s="22" t="str">
        <f t="shared" si="89"/>
        <v/>
      </c>
      <c r="DZ38" s="22" t="str">
        <f t="shared" si="90"/>
        <v/>
      </c>
      <c r="EA38" s="22" t="str">
        <f t="shared" si="91"/>
        <v/>
      </c>
      <c r="EB38" s="22" t="str">
        <f t="shared" si="92"/>
        <v/>
      </c>
      <c r="EC38" s="22" t="str">
        <f t="shared" si="93"/>
        <v/>
      </c>
      <c r="ED38" s="22" t="str">
        <f t="shared" si="94"/>
        <v/>
      </c>
      <c r="EE38" s="22" t="str">
        <f t="shared" si="95"/>
        <v/>
      </c>
    </row>
    <row r="39" spans="1:135" ht="11.25" customHeight="1">
      <c r="A39" s="63" t="s">
        <v>199</v>
      </c>
      <c r="B39" s="63" t="s">
        <v>71</v>
      </c>
      <c r="C39" s="83" t="s">
        <v>135</v>
      </c>
      <c r="D39" s="83" t="s">
        <v>278</v>
      </c>
      <c r="E39" s="57">
        <v>1</v>
      </c>
      <c r="F39" s="54" t="s">
        <v>201</v>
      </c>
      <c r="G39" s="58">
        <v>38787</v>
      </c>
      <c r="H39" s="58" t="s">
        <v>161</v>
      </c>
      <c r="I39" s="59">
        <v>0</v>
      </c>
      <c r="J39" s="58"/>
      <c r="K39" s="65"/>
      <c r="L39" s="66">
        <v>0</v>
      </c>
      <c r="M39" s="65"/>
      <c r="N39" s="65"/>
      <c r="O39" s="62">
        <f t="shared" si="96"/>
        <v>2</v>
      </c>
      <c r="P39" s="62">
        <f t="shared" si="97"/>
        <v>3</v>
      </c>
      <c r="Q39" s="62">
        <f t="shared" si="98"/>
        <v>2006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DC39" s="22" t="str">
        <f t="shared" si="67"/>
        <v/>
      </c>
      <c r="DD39" s="22" t="str">
        <f t="shared" si="68"/>
        <v/>
      </c>
      <c r="DE39" s="22" t="str">
        <f t="shared" si="69"/>
        <v/>
      </c>
      <c r="DF39" s="22" t="str">
        <f t="shared" si="70"/>
        <v/>
      </c>
      <c r="DG39" s="22" t="str">
        <f t="shared" si="71"/>
        <v/>
      </c>
      <c r="DH39" s="22" t="str">
        <f t="shared" si="72"/>
        <v/>
      </c>
      <c r="DI39" s="22" t="str">
        <f t="shared" si="73"/>
        <v/>
      </c>
      <c r="DJ39" s="22" t="str">
        <f t="shared" si="74"/>
        <v/>
      </c>
      <c r="DK39" s="22" t="str">
        <f t="shared" si="75"/>
        <v/>
      </c>
      <c r="DL39" s="22" t="str">
        <f t="shared" si="76"/>
        <v/>
      </c>
      <c r="DM39" s="22" t="str">
        <f t="shared" si="77"/>
        <v/>
      </c>
      <c r="DN39" s="22" t="str">
        <f t="shared" si="78"/>
        <v/>
      </c>
      <c r="DO39" s="22" t="str">
        <f t="shared" si="79"/>
        <v/>
      </c>
      <c r="DP39" s="22" t="str">
        <f t="shared" si="80"/>
        <v/>
      </c>
      <c r="DQ39" s="22" t="str">
        <f t="shared" si="81"/>
        <v/>
      </c>
      <c r="DR39" s="22" t="str">
        <f t="shared" si="82"/>
        <v/>
      </c>
      <c r="DS39" s="22" t="str">
        <f t="shared" si="83"/>
        <v/>
      </c>
      <c r="DT39" s="22" t="str">
        <f t="shared" si="84"/>
        <v/>
      </c>
      <c r="DU39" s="22" t="str">
        <f t="shared" si="85"/>
        <v/>
      </c>
      <c r="DV39" s="22" t="str">
        <f t="shared" si="86"/>
        <v/>
      </c>
      <c r="DW39" s="22" t="str">
        <f t="shared" si="87"/>
        <v/>
      </c>
      <c r="DX39" s="22" t="str">
        <f t="shared" si="88"/>
        <v/>
      </c>
      <c r="DY39" s="22" t="str">
        <f t="shared" si="89"/>
        <v/>
      </c>
      <c r="DZ39" s="22" t="str">
        <f t="shared" si="90"/>
        <v/>
      </c>
      <c r="EA39" s="22" t="str">
        <f t="shared" si="91"/>
        <v/>
      </c>
      <c r="EB39" s="22" t="str">
        <f t="shared" si="92"/>
        <v/>
      </c>
      <c r="EC39" s="22" t="str">
        <f t="shared" si="93"/>
        <v/>
      </c>
      <c r="ED39" s="22" t="str">
        <f t="shared" si="94"/>
        <v/>
      </c>
      <c r="EE39" s="22" t="str">
        <f t="shared" si="95"/>
        <v/>
      </c>
    </row>
    <row r="40" spans="1:135" ht="11.25" customHeight="1">
      <c r="A40" s="63" t="s">
        <v>199</v>
      </c>
      <c r="B40" s="63" t="s">
        <v>66</v>
      </c>
      <c r="C40" s="83" t="s">
        <v>162</v>
      </c>
      <c r="D40" s="83" t="s">
        <v>163</v>
      </c>
      <c r="E40" s="57">
        <v>1</v>
      </c>
      <c r="F40" s="54" t="s">
        <v>204</v>
      </c>
      <c r="G40" s="58">
        <v>39033</v>
      </c>
      <c r="H40" s="58">
        <v>39037</v>
      </c>
      <c r="I40" s="59">
        <v>0</v>
      </c>
      <c r="J40" s="58"/>
      <c r="K40" s="65"/>
      <c r="L40" s="66">
        <v>1</v>
      </c>
      <c r="M40" s="65"/>
      <c r="N40" s="65"/>
      <c r="O40" s="62">
        <f t="shared" si="96"/>
        <v>2</v>
      </c>
      <c r="P40" s="62">
        <f t="shared" si="97"/>
        <v>11</v>
      </c>
      <c r="Q40" s="62">
        <f t="shared" si="98"/>
        <v>2006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DC40" s="22" t="str">
        <f t="shared" si="67"/>
        <v/>
      </c>
      <c r="DD40" s="22" t="str">
        <f t="shared" si="68"/>
        <v/>
      </c>
      <c r="DE40" s="22" t="str">
        <f t="shared" si="69"/>
        <v/>
      </c>
      <c r="DF40" s="22" t="str">
        <f t="shared" si="70"/>
        <v/>
      </c>
      <c r="DG40" s="22" t="str">
        <f t="shared" si="71"/>
        <v/>
      </c>
      <c r="DH40" s="22" t="str">
        <f t="shared" si="72"/>
        <v/>
      </c>
      <c r="DI40" s="22" t="str">
        <f t="shared" si="73"/>
        <v/>
      </c>
      <c r="DJ40" s="22" t="str">
        <f t="shared" si="74"/>
        <v/>
      </c>
      <c r="DK40" s="22" t="str">
        <f t="shared" si="75"/>
        <v/>
      </c>
      <c r="DL40" s="22" t="str">
        <f t="shared" si="76"/>
        <v/>
      </c>
      <c r="DM40" s="22" t="str">
        <f t="shared" si="77"/>
        <v/>
      </c>
      <c r="DN40" s="22" t="str">
        <f t="shared" si="78"/>
        <v/>
      </c>
      <c r="DO40" s="22" t="str">
        <f t="shared" si="79"/>
        <v/>
      </c>
      <c r="DP40" s="22" t="str">
        <f t="shared" si="80"/>
        <v/>
      </c>
      <c r="DQ40" s="22" t="str">
        <f t="shared" si="81"/>
        <v/>
      </c>
      <c r="DR40" s="22" t="str">
        <f t="shared" si="82"/>
        <v/>
      </c>
      <c r="DS40" s="22" t="str">
        <f t="shared" si="83"/>
        <v/>
      </c>
      <c r="DT40" s="22" t="str">
        <f t="shared" si="84"/>
        <v/>
      </c>
      <c r="DU40" s="22" t="str">
        <f t="shared" si="85"/>
        <v/>
      </c>
      <c r="DV40" s="22" t="str">
        <f t="shared" si="86"/>
        <v/>
      </c>
      <c r="DW40" s="22" t="str">
        <f t="shared" si="87"/>
        <v/>
      </c>
      <c r="DX40" s="22" t="str">
        <f t="shared" si="88"/>
        <v/>
      </c>
      <c r="DY40" s="22" t="str">
        <f t="shared" si="89"/>
        <v/>
      </c>
      <c r="DZ40" s="22" t="str">
        <f t="shared" si="90"/>
        <v/>
      </c>
      <c r="EA40" s="22" t="str">
        <f t="shared" si="91"/>
        <v/>
      </c>
      <c r="EB40" s="22" t="str">
        <f t="shared" si="92"/>
        <v/>
      </c>
      <c r="EC40" s="22" t="str">
        <f t="shared" si="93"/>
        <v/>
      </c>
      <c r="ED40" s="22" t="str">
        <f t="shared" si="94"/>
        <v/>
      </c>
      <c r="EE40" s="22" t="str">
        <f t="shared" si="95"/>
        <v/>
      </c>
    </row>
    <row r="41" spans="1:135" ht="11.25" customHeight="1">
      <c r="A41" s="63" t="s">
        <v>199</v>
      </c>
      <c r="B41" s="63" t="s">
        <v>79</v>
      </c>
      <c r="C41" s="83" t="s">
        <v>164</v>
      </c>
      <c r="D41" s="83" t="s">
        <v>221</v>
      </c>
      <c r="E41" s="57">
        <v>1</v>
      </c>
      <c r="F41" s="54" t="s">
        <v>210</v>
      </c>
      <c r="G41" s="58">
        <v>39038</v>
      </c>
      <c r="H41" s="58">
        <v>39091</v>
      </c>
      <c r="I41" s="59">
        <v>0</v>
      </c>
      <c r="J41" s="58"/>
      <c r="K41" s="65"/>
      <c r="L41" s="66">
        <v>1</v>
      </c>
      <c r="M41" s="65"/>
      <c r="N41" s="65"/>
      <c r="O41" s="62">
        <f t="shared" si="96"/>
        <v>2</v>
      </c>
      <c r="P41" s="62">
        <f t="shared" si="97"/>
        <v>11</v>
      </c>
      <c r="Q41" s="62">
        <f t="shared" si="98"/>
        <v>2006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DC41" s="22" t="str">
        <f>IF(Q43=1977,IF($E43=0,"",$E43),"")</f>
        <v/>
      </c>
      <c r="DD41" s="22" t="str">
        <f>IF(Q43=1978,IF($E43=0,"",$E43),"")</f>
        <v/>
      </c>
      <c r="DE41" s="22" t="str">
        <f>IF(Q43=1979,IF($E43=0,"",$E43),"")</f>
        <v/>
      </c>
      <c r="DF41" s="22" t="str">
        <f>IF(Q43=1980,IF($E43=0,"",$E43),"")</f>
        <v/>
      </c>
      <c r="DG41" s="22" t="str">
        <f>IF(Q43=1981,IF($E43=0,"",$E43),"")</f>
        <v/>
      </c>
      <c r="DH41" s="22" t="str">
        <f>IF(Q43=1982,IF($E43=0,"",$E43),"")</f>
        <v/>
      </c>
      <c r="DI41" s="22" t="str">
        <f>IF(Q43=1983,IF($E43=0,"",$E43),"")</f>
        <v/>
      </c>
      <c r="DJ41" s="22" t="str">
        <f>IF(Q43=1984,IF($E43=0,"",$E43),"")</f>
        <v/>
      </c>
      <c r="DK41" s="22" t="str">
        <f>IF(Q43=1985,IF($E43=0,"",$E43),"")</f>
        <v/>
      </c>
      <c r="DL41" s="22" t="str">
        <f>IF(Q43=1986,IF($E43=0,"",$E43),"")</f>
        <v/>
      </c>
      <c r="DM41" s="22" t="str">
        <f>IF(Q43=1987,IF($E43=0,"",$E43),"")</f>
        <v/>
      </c>
      <c r="DN41" s="22" t="str">
        <f>IF(Q43=1988,IF($E43=0,"",$E43),"")</f>
        <v/>
      </c>
      <c r="DO41" s="22" t="str">
        <f>IF(Q43=1989,IF($E43=0,"",$E43),"")</f>
        <v/>
      </c>
      <c r="DP41" s="22" t="str">
        <f>IF(Q43=1990,IF($E43=0,"",$E43),"")</f>
        <v/>
      </c>
      <c r="DQ41" s="22" t="str">
        <f>IF(Q43=1991,IF($E43=0,"",$E43),"")</f>
        <v/>
      </c>
      <c r="DR41" s="22" t="str">
        <f>IF(Q43=1992,IF($E43=0,"",$E43),"")</f>
        <v/>
      </c>
      <c r="DS41" s="22" t="str">
        <f>IF(Q43=1993,IF($E43=0,"",$E43),"")</f>
        <v/>
      </c>
      <c r="DT41" s="22" t="str">
        <f>IF(Q43=1994,IF($E43=0,"",$E43),"")</f>
        <v/>
      </c>
      <c r="DU41" s="22" t="str">
        <f>IF(Q43=1995,IF($E43=0,"",$E43),"")</f>
        <v/>
      </c>
      <c r="DV41" s="22" t="str">
        <f>IF(Q43=1996,IF($E43=0,"",$E43),"")</f>
        <v/>
      </c>
      <c r="DW41" s="22" t="str">
        <f>IF(Q43=1997,IF($E43=0,"",$E43),"")</f>
        <v/>
      </c>
      <c r="DX41" s="22" t="str">
        <f>IF(Q43=1998,IF($E43=0,"",$E43),"")</f>
        <v/>
      </c>
      <c r="DY41" s="22" t="str">
        <f>IF(Q43=1999,IF($E43=0,"",$E43),"")</f>
        <v/>
      </c>
      <c r="DZ41" s="22" t="str">
        <f>IF(Q43=2000,IF($E43=0,"",$E43),"")</f>
        <v/>
      </c>
      <c r="EA41" s="22" t="str">
        <f>IF(Q43=2001,IF($E43=0,"",$E43),"")</f>
        <v/>
      </c>
      <c r="EB41" s="22" t="str">
        <f>IF(Q43=2002,IF($E43=0,"",$E43),"")</f>
        <v/>
      </c>
      <c r="EC41" s="22" t="str">
        <f>IF(Q43=2003,IF($E43=0,"",$E43),"")</f>
        <v/>
      </c>
      <c r="ED41" s="22" t="str">
        <f>IF(Q43=2004,IF($E43=0,"",$E43),"")</f>
        <v/>
      </c>
      <c r="EE41" s="22" t="str">
        <f>IF(Q43=2005,IF($E43=0,"",$E43),"")</f>
        <v/>
      </c>
    </row>
    <row r="42" spans="1:135" ht="11.25" customHeight="1">
      <c r="A42" s="63" t="s">
        <v>199</v>
      </c>
      <c r="B42" s="63" t="s">
        <v>76</v>
      </c>
      <c r="C42" s="83" t="s">
        <v>186</v>
      </c>
      <c r="D42" s="83"/>
      <c r="E42" s="57">
        <v>1</v>
      </c>
      <c r="F42" s="54" t="s">
        <v>208</v>
      </c>
      <c r="G42" s="58">
        <v>39042</v>
      </c>
      <c r="H42" s="58">
        <v>39047</v>
      </c>
      <c r="I42" s="59">
        <v>0</v>
      </c>
      <c r="J42" s="58"/>
      <c r="K42" s="65"/>
      <c r="L42" s="66">
        <v>1</v>
      </c>
      <c r="M42" s="70" t="s">
        <v>243</v>
      </c>
      <c r="N42" s="65"/>
      <c r="O42" s="62">
        <f>IF(DAY(G42)&lt;=10,1,IF(DAY(G42)&gt;20,3,2))</f>
        <v>3</v>
      </c>
      <c r="P42" s="62">
        <f>MONTH(G42)</f>
        <v>11</v>
      </c>
      <c r="Q42" s="62">
        <f>YEAR(G42)</f>
        <v>2006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</row>
    <row r="43" spans="1:135" ht="11.25" customHeight="1">
      <c r="A43" s="63" t="s">
        <v>199</v>
      </c>
      <c r="B43" s="63" t="s">
        <v>71</v>
      </c>
      <c r="C43" s="83" t="s">
        <v>165</v>
      </c>
      <c r="D43" s="83" t="s">
        <v>281</v>
      </c>
      <c r="E43" s="57">
        <v>1</v>
      </c>
      <c r="F43" s="54" t="s">
        <v>208</v>
      </c>
      <c r="G43" s="58">
        <v>39048</v>
      </c>
      <c r="H43" s="58">
        <v>39154</v>
      </c>
      <c r="I43" s="59">
        <v>0</v>
      </c>
      <c r="J43" s="58"/>
      <c r="K43" s="65"/>
      <c r="L43" s="66">
        <v>0</v>
      </c>
      <c r="M43" s="65"/>
      <c r="N43" s="67" t="s">
        <v>259</v>
      </c>
      <c r="O43" s="62">
        <f t="shared" si="96"/>
        <v>3</v>
      </c>
      <c r="P43" s="62">
        <f t="shared" si="97"/>
        <v>11</v>
      </c>
      <c r="Q43" s="62">
        <f t="shared" si="98"/>
        <v>2006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DC43" s="22" t="str">
        <f t="shared" si="67"/>
        <v/>
      </c>
      <c r="DD43" s="22" t="str">
        <f t="shared" si="68"/>
        <v/>
      </c>
      <c r="DE43" s="22" t="str">
        <f t="shared" si="69"/>
        <v/>
      </c>
      <c r="DF43" s="22" t="str">
        <f t="shared" si="70"/>
        <v/>
      </c>
      <c r="DG43" s="22" t="str">
        <f t="shared" si="71"/>
        <v/>
      </c>
      <c r="DH43" s="22" t="str">
        <f t="shared" si="72"/>
        <v/>
      </c>
      <c r="DI43" s="22" t="str">
        <f t="shared" si="73"/>
        <v/>
      </c>
      <c r="DJ43" s="22" t="str">
        <f t="shared" si="74"/>
        <v/>
      </c>
      <c r="DK43" s="22" t="str">
        <f t="shared" si="75"/>
        <v/>
      </c>
      <c r="DL43" s="22" t="str">
        <f t="shared" si="76"/>
        <v/>
      </c>
      <c r="DM43" s="22" t="str">
        <f t="shared" si="77"/>
        <v/>
      </c>
      <c r="DN43" s="22" t="str">
        <f t="shared" si="78"/>
        <v/>
      </c>
      <c r="DO43" s="22" t="str">
        <f t="shared" si="79"/>
        <v/>
      </c>
      <c r="DP43" s="22" t="str">
        <f t="shared" si="80"/>
        <v/>
      </c>
      <c r="DQ43" s="22" t="str">
        <f t="shared" si="81"/>
        <v/>
      </c>
      <c r="DR43" s="22" t="str">
        <f t="shared" si="82"/>
        <v/>
      </c>
      <c r="DS43" s="22" t="str">
        <f t="shared" si="83"/>
        <v/>
      </c>
      <c r="DT43" s="22" t="str">
        <f t="shared" si="84"/>
        <v/>
      </c>
      <c r="DU43" s="22" t="str">
        <f t="shared" si="85"/>
        <v/>
      </c>
      <c r="DV43" s="22" t="str">
        <f t="shared" si="86"/>
        <v/>
      </c>
      <c r="DW43" s="22" t="str">
        <f t="shared" si="87"/>
        <v/>
      </c>
      <c r="DX43" s="22" t="str">
        <f t="shared" si="88"/>
        <v/>
      </c>
      <c r="DY43" s="22" t="str">
        <f t="shared" si="89"/>
        <v/>
      </c>
      <c r="DZ43" s="22" t="str">
        <f t="shared" si="90"/>
        <v/>
      </c>
      <c r="EA43" s="22" t="str">
        <f t="shared" si="91"/>
        <v/>
      </c>
      <c r="EB43" s="22" t="str">
        <f t="shared" si="92"/>
        <v/>
      </c>
      <c r="EC43" s="22" t="str">
        <f t="shared" si="93"/>
        <v/>
      </c>
      <c r="ED43" s="22" t="str">
        <f t="shared" si="94"/>
        <v/>
      </c>
      <c r="EE43" s="22" t="str">
        <f t="shared" si="95"/>
        <v/>
      </c>
    </row>
    <row r="44" spans="1:135" ht="11.25" customHeight="1">
      <c r="A44" s="63" t="s">
        <v>199</v>
      </c>
      <c r="B44" s="63" t="s">
        <v>79</v>
      </c>
      <c r="C44" s="83" t="s">
        <v>164</v>
      </c>
      <c r="D44" s="83" t="s">
        <v>221</v>
      </c>
      <c r="E44" s="57">
        <v>1</v>
      </c>
      <c r="F44" s="64"/>
      <c r="G44" s="58">
        <v>39047</v>
      </c>
      <c r="H44" s="86">
        <v>39139</v>
      </c>
      <c r="I44" s="59">
        <v>0</v>
      </c>
      <c r="J44" s="58"/>
      <c r="K44" s="65"/>
      <c r="L44" s="66">
        <v>1</v>
      </c>
      <c r="M44" s="65"/>
      <c r="N44" s="65"/>
      <c r="O44" s="62">
        <f t="shared" si="96"/>
        <v>3</v>
      </c>
      <c r="P44" s="62">
        <f t="shared" si="97"/>
        <v>11</v>
      </c>
      <c r="Q44" s="62">
        <f t="shared" si="98"/>
        <v>2006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DC44" s="22" t="str">
        <f t="shared" si="67"/>
        <v/>
      </c>
      <c r="DD44" s="22" t="str">
        <f t="shared" si="68"/>
        <v/>
      </c>
      <c r="DE44" s="22" t="str">
        <f t="shared" si="69"/>
        <v/>
      </c>
      <c r="DF44" s="22" t="str">
        <f t="shared" si="70"/>
        <v/>
      </c>
      <c r="DG44" s="22" t="str">
        <f t="shared" si="71"/>
        <v/>
      </c>
      <c r="DH44" s="22" t="str">
        <f t="shared" si="72"/>
        <v/>
      </c>
      <c r="DI44" s="22" t="str">
        <f t="shared" si="73"/>
        <v/>
      </c>
      <c r="DJ44" s="22" t="str">
        <f t="shared" si="74"/>
        <v/>
      </c>
      <c r="DK44" s="22" t="str">
        <f t="shared" si="75"/>
        <v/>
      </c>
      <c r="DL44" s="22" t="str">
        <f t="shared" si="76"/>
        <v/>
      </c>
      <c r="DM44" s="22" t="str">
        <f t="shared" si="77"/>
        <v/>
      </c>
      <c r="DN44" s="22" t="str">
        <f t="shared" si="78"/>
        <v/>
      </c>
      <c r="DO44" s="22" t="str">
        <f t="shared" si="79"/>
        <v/>
      </c>
      <c r="DP44" s="22" t="str">
        <f t="shared" si="80"/>
        <v/>
      </c>
      <c r="DQ44" s="22" t="str">
        <f t="shared" si="81"/>
        <v/>
      </c>
      <c r="DR44" s="22" t="str">
        <f t="shared" si="82"/>
        <v/>
      </c>
      <c r="DS44" s="22" t="str">
        <f t="shared" si="83"/>
        <v/>
      </c>
      <c r="DT44" s="22" t="str">
        <f t="shared" si="84"/>
        <v/>
      </c>
      <c r="DU44" s="22" t="str">
        <f t="shared" si="85"/>
        <v/>
      </c>
      <c r="DV44" s="22" t="str">
        <f t="shared" si="86"/>
        <v/>
      </c>
      <c r="DW44" s="22" t="str">
        <f t="shared" si="87"/>
        <v/>
      </c>
      <c r="DX44" s="22" t="str">
        <f t="shared" si="88"/>
        <v/>
      </c>
      <c r="DY44" s="22" t="str">
        <f t="shared" si="89"/>
        <v/>
      </c>
      <c r="DZ44" s="22" t="str">
        <f t="shared" si="90"/>
        <v/>
      </c>
      <c r="EA44" s="22" t="str">
        <f t="shared" si="91"/>
        <v/>
      </c>
      <c r="EB44" s="22" t="str">
        <f t="shared" si="92"/>
        <v/>
      </c>
      <c r="EC44" s="22" t="str">
        <f t="shared" si="93"/>
        <v/>
      </c>
      <c r="ED44" s="22" t="str">
        <f t="shared" si="94"/>
        <v/>
      </c>
      <c r="EE44" s="22" t="str">
        <f t="shared" si="95"/>
        <v/>
      </c>
    </row>
    <row r="45" spans="1:135" ht="11.25" customHeight="1">
      <c r="A45" s="63" t="s">
        <v>199</v>
      </c>
      <c r="B45" s="63" t="s">
        <v>79</v>
      </c>
      <c r="C45" s="83" t="s">
        <v>191</v>
      </c>
      <c r="D45" s="84" t="s">
        <v>222</v>
      </c>
      <c r="E45" s="57">
        <v>1</v>
      </c>
      <c r="F45" s="54" t="s">
        <v>201</v>
      </c>
      <c r="G45" s="58">
        <v>39098</v>
      </c>
      <c r="H45" s="86">
        <v>39191</v>
      </c>
      <c r="I45" s="59">
        <v>0</v>
      </c>
      <c r="J45" s="58"/>
      <c r="K45" s="65"/>
      <c r="L45" s="66">
        <v>1</v>
      </c>
      <c r="M45" s="65"/>
      <c r="N45" s="65"/>
      <c r="O45" s="62">
        <f t="shared" si="96"/>
        <v>2</v>
      </c>
      <c r="P45" s="62">
        <f t="shared" si="97"/>
        <v>1</v>
      </c>
      <c r="Q45" s="62">
        <f t="shared" si="98"/>
        <v>2007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DC45" s="22" t="str">
        <f>IF(Q48=1977,IF($E48=0,"",$E48),"")</f>
        <v/>
      </c>
      <c r="DD45" s="22" t="str">
        <f>IF(Q48=1978,IF($E48=0,"",$E48),"")</f>
        <v/>
      </c>
      <c r="DE45" s="22" t="str">
        <f>IF(Q48=1979,IF($E48=0,"",$E48),"")</f>
        <v/>
      </c>
      <c r="DF45" s="22" t="str">
        <f>IF(Q48=1980,IF($E48=0,"",$E48),"")</f>
        <v/>
      </c>
      <c r="DG45" s="22" t="str">
        <f>IF(Q48=1981,IF($E48=0,"",$E48),"")</f>
        <v/>
      </c>
      <c r="DH45" s="22" t="str">
        <f>IF(Q48=1982,IF($E48=0,"",$E48),"")</f>
        <v/>
      </c>
      <c r="DI45" s="22" t="str">
        <f>IF(Q48=1983,IF($E48=0,"",$E48),"")</f>
        <v/>
      </c>
      <c r="DJ45" s="22" t="str">
        <f>IF(Q48=1984,IF($E48=0,"",$E48),"")</f>
        <v/>
      </c>
      <c r="DK45" s="22" t="str">
        <f>IF(Q48=1985,IF($E48=0,"",$E48),"")</f>
        <v/>
      </c>
      <c r="DL45" s="22" t="str">
        <f>IF(Q48=1986,IF($E48=0,"",$E48),"")</f>
        <v/>
      </c>
      <c r="DM45" s="22" t="str">
        <f>IF(Q48=1987,IF($E48=0,"",$E48),"")</f>
        <v/>
      </c>
      <c r="DN45" s="22" t="str">
        <f>IF(Q48=1988,IF($E48=0,"",$E48),"")</f>
        <v/>
      </c>
      <c r="DO45" s="22" t="str">
        <f>IF(Q48=1989,IF($E48=0,"",$E48),"")</f>
        <v/>
      </c>
      <c r="DP45" s="22" t="str">
        <f>IF(Q48=1990,IF($E48=0,"",$E48),"")</f>
        <v/>
      </c>
      <c r="DQ45" s="22" t="str">
        <f>IF(Q48=1991,IF($E48=0,"",$E48),"")</f>
        <v/>
      </c>
      <c r="DR45" s="22" t="str">
        <f>IF(Q48=1992,IF($E48=0,"",$E48),"")</f>
        <v/>
      </c>
      <c r="DS45" s="22" t="str">
        <f>IF(Q48=1993,IF($E48=0,"",$E48),"")</f>
        <v/>
      </c>
      <c r="DT45" s="22" t="str">
        <f>IF(Q48=1994,IF($E48=0,"",$E48),"")</f>
        <v/>
      </c>
      <c r="DU45" s="22" t="str">
        <f>IF(Q48=1995,IF($E48=0,"",$E48),"")</f>
        <v/>
      </c>
      <c r="DV45" s="22" t="str">
        <f>IF(Q48=1996,IF($E48=0,"",$E48),"")</f>
        <v/>
      </c>
      <c r="DW45" s="22" t="str">
        <f>IF(Q48=1997,IF($E48=0,"",$E48),"")</f>
        <v/>
      </c>
      <c r="DX45" s="22" t="str">
        <f>IF(Q48=1998,IF($E48=0,"",$E48),"")</f>
        <v/>
      </c>
      <c r="DY45" s="22" t="str">
        <f>IF(Q48=1999,IF($E48=0,"",$E48),"")</f>
        <v/>
      </c>
      <c r="DZ45" s="22" t="str">
        <f>IF(Q48=2000,IF($E48=0,"",$E48),"")</f>
        <v/>
      </c>
      <c r="EA45" s="22" t="str">
        <f>IF(Q48=2001,IF($E48=0,"",$E48),"")</f>
        <v/>
      </c>
      <c r="EB45" s="22" t="str">
        <f>IF(Q48=2002,IF($E48=0,"",$E48),"")</f>
        <v/>
      </c>
      <c r="EC45" s="22" t="str">
        <f>IF(Q48=2003,IF($E48=0,"",$E48),"")</f>
        <v/>
      </c>
      <c r="ED45" s="22" t="str">
        <f>IF(Q48=2004,IF($E48=0,"",$E48),"")</f>
        <v/>
      </c>
      <c r="EE45" s="22" t="str">
        <f>IF(Q48=2005,IF($E48=0,"",$E48),"")</f>
        <v/>
      </c>
    </row>
    <row r="46" spans="1:135" ht="11.25" customHeight="1">
      <c r="A46" s="63" t="s">
        <v>199</v>
      </c>
      <c r="B46" s="63" t="s">
        <v>79</v>
      </c>
      <c r="C46" s="83" t="s">
        <v>172</v>
      </c>
      <c r="D46" s="83" t="s">
        <v>222</v>
      </c>
      <c r="E46" s="57">
        <v>1</v>
      </c>
      <c r="F46" s="54" t="s">
        <v>201</v>
      </c>
      <c r="G46" s="58">
        <v>39103</v>
      </c>
      <c r="H46" s="86"/>
      <c r="I46" s="59">
        <v>0</v>
      </c>
      <c r="J46" s="58"/>
      <c r="K46" s="65"/>
      <c r="L46" s="66">
        <v>0</v>
      </c>
      <c r="M46" s="65"/>
      <c r="N46" s="67" t="s">
        <v>255</v>
      </c>
      <c r="O46" s="62">
        <f>IF(DAY(G46)&lt;=10,1,IF(DAY(G46)&gt;20,3,2))</f>
        <v>3</v>
      </c>
      <c r="P46" s="62">
        <f>MONTH(G46)</f>
        <v>1</v>
      </c>
      <c r="Q46" s="62">
        <f>YEAR(G46)</f>
        <v>2007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</row>
    <row r="47" spans="1:135" ht="11.25" customHeight="1">
      <c r="A47" s="63" t="s">
        <v>199</v>
      </c>
      <c r="B47" s="63" t="s">
        <v>79</v>
      </c>
      <c r="C47" s="83" t="s">
        <v>240</v>
      </c>
      <c r="D47" s="83" t="s">
        <v>222</v>
      </c>
      <c r="E47" s="57">
        <v>1</v>
      </c>
      <c r="F47" s="54" t="s">
        <v>201</v>
      </c>
      <c r="G47" s="58">
        <v>39107</v>
      </c>
      <c r="H47" s="86"/>
      <c r="I47" s="59">
        <v>0</v>
      </c>
      <c r="J47" s="58"/>
      <c r="K47" s="65"/>
      <c r="L47" s="68">
        <v>0</v>
      </c>
      <c r="M47" s="65"/>
      <c r="N47" s="67" t="s">
        <v>255</v>
      </c>
      <c r="O47" s="62">
        <f>IF(DAY(G47)&lt;=10,1,IF(DAY(G47)&gt;20,3,2))</f>
        <v>3</v>
      </c>
      <c r="P47" s="62">
        <f>MONTH(G47)</f>
        <v>1</v>
      </c>
      <c r="Q47" s="62">
        <f>YEAR(G47)</f>
        <v>2007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</row>
    <row r="48" spans="1:135" ht="11.25" customHeight="1">
      <c r="A48" s="63" t="s">
        <v>199</v>
      </c>
      <c r="B48" s="63" t="s">
        <v>79</v>
      </c>
      <c r="C48" s="83" t="s">
        <v>191</v>
      </c>
      <c r="D48" s="83" t="s">
        <v>222</v>
      </c>
      <c r="E48" s="57">
        <v>1</v>
      </c>
      <c r="F48" s="54" t="s">
        <v>202</v>
      </c>
      <c r="G48" s="58">
        <v>39117</v>
      </c>
      <c r="H48" s="86">
        <v>39191</v>
      </c>
      <c r="I48" s="59">
        <v>0</v>
      </c>
      <c r="J48" s="58"/>
      <c r="K48" s="65"/>
      <c r="L48" s="66">
        <v>1</v>
      </c>
      <c r="M48" s="65"/>
      <c r="N48" s="65"/>
      <c r="O48" s="62">
        <f t="shared" ref="O48:O62" si="99">IF(DAY(G48)&lt;=10,1,IF(DAY(G48)&gt;20,3,2))</f>
        <v>1</v>
      </c>
      <c r="P48" s="62">
        <f t="shared" ref="P48:P62" si="100">MONTH(G48)</f>
        <v>2</v>
      </c>
      <c r="Q48" s="62">
        <f t="shared" ref="Q48:Q62" si="101">YEAR(G48)</f>
        <v>2007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DC48" s="22" t="str">
        <f t="shared" si="67"/>
        <v/>
      </c>
      <c r="DD48" s="22" t="str">
        <f t="shared" si="68"/>
        <v/>
      </c>
      <c r="DE48" s="22" t="str">
        <f t="shared" si="69"/>
        <v/>
      </c>
      <c r="DF48" s="22" t="str">
        <f t="shared" si="70"/>
        <v/>
      </c>
      <c r="DG48" s="22" t="str">
        <f t="shared" si="71"/>
        <v/>
      </c>
      <c r="DH48" s="22" t="str">
        <f t="shared" si="72"/>
        <v/>
      </c>
      <c r="DI48" s="22" t="str">
        <f t="shared" si="73"/>
        <v/>
      </c>
      <c r="DJ48" s="22" t="str">
        <f t="shared" si="74"/>
        <v/>
      </c>
      <c r="DK48" s="22" t="str">
        <f t="shared" si="75"/>
        <v/>
      </c>
      <c r="DL48" s="22" t="str">
        <f t="shared" si="76"/>
        <v/>
      </c>
      <c r="DM48" s="22" t="str">
        <f t="shared" si="77"/>
        <v/>
      </c>
      <c r="DN48" s="22" t="str">
        <f t="shared" si="78"/>
        <v/>
      </c>
      <c r="DO48" s="22" t="str">
        <f t="shared" si="79"/>
        <v/>
      </c>
      <c r="DP48" s="22" t="str">
        <f t="shared" si="80"/>
        <v/>
      </c>
      <c r="DQ48" s="22" t="str">
        <f t="shared" si="81"/>
        <v/>
      </c>
      <c r="DR48" s="22" t="str">
        <f t="shared" si="82"/>
        <v/>
      </c>
      <c r="DS48" s="22" t="str">
        <f t="shared" si="83"/>
        <v/>
      </c>
      <c r="DT48" s="22" t="str">
        <f t="shared" si="84"/>
        <v/>
      </c>
      <c r="DU48" s="22" t="str">
        <f t="shared" si="85"/>
        <v/>
      </c>
      <c r="DV48" s="22" t="str">
        <f t="shared" si="86"/>
        <v/>
      </c>
      <c r="DW48" s="22" t="str">
        <f t="shared" si="87"/>
        <v/>
      </c>
      <c r="DX48" s="22" t="str">
        <f t="shared" si="88"/>
        <v/>
      </c>
      <c r="DY48" s="22" t="str">
        <f t="shared" si="89"/>
        <v/>
      </c>
      <c r="DZ48" s="22" t="str">
        <f t="shared" si="90"/>
        <v/>
      </c>
      <c r="EA48" s="22" t="str">
        <f t="shared" si="91"/>
        <v/>
      </c>
      <c r="EB48" s="22" t="str">
        <f t="shared" si="92"/>
        <v/>
      </c>
      <c r="EC48" s="22" t="str">
        <f t="shared" si="93"/>
        <v/>
      </c>
      <c r="ED48" s="22" t="str">
        <f t="shared" si="94"/>
        <v/>
      </c>
      <c r="EE48" s="22" t="str">
        <f t="shared" si="95"/>
        <v/>
      </c>
    </row>
    <row r="49" spans="1:135" ht="11.25" customHeight="1">
      <c r="A49" s="63" t="s">
        <v>199</v>
      </c>
      <c r="B49" s="63" t="s">
        <v>80</v>
      </c>
      <c r="C49" s="83" t="s">
        <v>219</v>
      </c>
      <c r="D49" s="83" t="s">
        <v>156</v>
      </c>
      <c r="E49" s="57">
        <v>1</v>
      </c>
      <c r="F49" s="64"/>
      <c r="G49" s="58">
        <v>39127</v>
      </c>
      <c r="H49" s="86">
        <v>39147</v>
      </c>
      <c r="I49" s="59">
        <v>0</v>
      </c>
      <c r="J49" s="58"/>
      <c r="K49" s="65"/>
      <c r="L49" s="66">
        <v>1</v>
      </c>
      <c r="M49" s="65"/>
      <c r="N49" s="65"/>
      <c r="O49" s="62">
        <f t="shared" si="99"/>
        <v>2</v>
      </c>
      <c r="P49" s="62">
        <f t="shared" si="100"/>
        <v>2</v>
      </c>
      <c r="Q49" s="62">
        <f t="shared" si="101"/>
        <v>2007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DC49" s="22" t="str">
        <f t="shared" si="67"/>
        <v/>
      </c>
      <c r="DD49" s="22" t="str">
        <f t="shared" si="68"/>
        <v/>
      </c>
      <c r="DE49" s="22" t="str">
        <f t="shared" si="69"/>
        <v/>
      </c>
      <c r="DF49" s="22" t="str">
        <f t="shared" si="70"/>
        <v/>
      </c>
      <c r="DG49" s="22" t="str">
        <f t="shared" si="71"/>
        <v/>
      </c>
      <c r="DH49" s="22" t="str">
        <f t="shared" si="72"/>
        <v/>
      </c>
      <c r="DI49" s="22" t="str">
        <f t="shared" si="73"/>
        <v/>
      </c>
      <c r="DJ49" s="22" t="str">
        <f t="shared" si="74"/>
        <v/>
      </c>
      <c r="DK49" s="22" t="str">
        <f t="shared" si="75"/>
        <v/>
      </c>
      <c r="DL49" s="22" t="str">
        <f t="shared" si="76"/>
        <v/>
      </c>
      <c r="DM49" s="22" t="str">
        <f t="shared" si="77"/>
        <v/>
      </c>
      <c r="DN49" s="22" t="str">
        <f t="shared" si="78"/>
        <v/>
      </c>
      <c r="DO49" s="22" t="str">
        <f t="shared" si="79"/>
        <v/>
      </c>
      <c r="DP49" s="22" t="str">
        <f t="shared" si="80"/>
        <v/>
      </c>
      <c r="DQ49" s="22" t="str">
        <f t="shared" si="81"/>
        <v/>
      </c>
      <c r="DR49" s="22" t="str">
        <f t="shared" si="82"/>
        <v/>
      </c>
      <c r="DS49" s="22" t="str">
        <f t="shared" si="83"/>
        <v/>
      </c>
      <c r="DT49" s="22" t="str">
        <f t="shared" si="84"/>
        <v/>
      </c>
      <c r="DU49" s="22" t="str">
        <f t="shared" si="85"/>
        <v/>
      </c>
      <c r="DV49" s="22" t="str">
        <f t="shared" si="86"/>
        <v/>
      </c>
      <c r="DW49" s="22" t="str">
        <f t="shared" si="87"/>
        <v/>
      </c>
      <c r="DX49" s="22" t="str">
        <f t="shared" si="88"/>
        <v/>
      </c>
      <c r="DY49" s="22" t="str">
        <f t="shared" si="89"/>
        <v/>
      </c>
      <c r="DZ49" s="22" t="str">
        <f t="shared" si="90"/>
        <v/>
      </c>
      <c r="EA49" s="22" t="str">
        <f t="shared" si="91"/>
        <v/>
      </c>
      <c r="EB49" s="22" t="str">
        <f t="shared" si="92"/>
        <v/>
      </c>
      <c r="EC49" s="22" t="str">
        <f t="shared" si="93"/>
        <v/>
      </c>
      <c r="ED49" s="22" t="str">
        <f t="shared" si="94"/>
        <v/>
      </c>
      <c r="EE49" s="22" t="str">
        <f t="shared" si="95"/>
        <v/>
      </c>
    </row>
    <row r="50" spans="1:135" ht="11.25" customHeight="1">
      <c r="A50" s="63" t="s">
        <v>199</v>
      </c>
      <c r="B50" s="63" t="s">
        <v>80</v>
      </c>
      <c r="C50" s="83" t="s">
        <v>214</v>
      </c>
      <c r="D50" s="83" t="s">
        <v>156</v>
      </c>
      <c r="E50" s="57">
        <v>1</v>
      </c>
      <c r="F50" s="64"/>
      <c r="G50" s="58">
        <v>39138</v>
      </c>
      <c r="H50" s="86">
        <v>39149</v>
      </c>
      <c r="I50" s="59">
        <v>0</v>
      </c>
      <c r="J50" s="58"/>
      <c r="K50" s="65"/>
      <c r="L50" s="66">
        <v>1</v>
      </c>
      <c r="M50" s="65"/>
      <c r="N50" s="65"/>
      <c r="O50" s="62">
        <f t="shared" si="99"/>
        <v>3</v>
      </c>
      <c r="P50" s="62">
        <f t="shared" si="100"/>
        <v>2</v>
      </c>
      <c r="Q50" s="62">
        <f t="shared" si="101"/>
        <v>2007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DC50" s="22" t="str">
        <f t="shared" si="67"/>
        <v/>
      </c>
      <c r="DD50" s="22" t="str">
        <f t="shared" si="68"/>
        <v/>
      </c>
      <c r="DE50" s="22" t="str">
        <f t="shared" si="69"/>
        <v/>
      </c>
      <c r="DF50" s="22" t="str">
        <f t="shared" si="70"/>
        <v/>
      </c>
      <c r="DG50" s="22" t="str">
        <f t="shared" si="71"/>
        <v/>
      </c>
      <c r="DH50" s="22" t="str">
        <f t="shared" si="72"/>
        <v/>
      </c>
      <c r="DI50" s="22" t="str">
        <f t="shared" si="73"/>
        <v/>
      </c>
      <c r="DJ50" s="22" t="str">
        <f t="shared" si="74"/>
        <v/>
      </c>
      <c r="DK50" s="22" t="str">
        <f t="shared" si="75"/>
        <v/>
      </c>
      <c r="DL50" s="22" t="str">
        <f t="shared" si="76"/>
        <v/>
      </c>
      <c r="DM50" s="22" t="str">
        <f t="shared" si="77"/>
        <v/>
      </c>
      <c r="DN50" s="22" t="str">
        <f t="shared" si="78"/>
        <v/>
      </c>
      <c r="DO50" s="22" t="str">
        <f t="shared" si="79"/>
        <v/>
      </c>
      <c r="DP50" s="22" t="str">
        <f t="shared" si="80"/>
        <v/>
      </c>
      <c r="DQ50" s="22" t="str">
        <f t="shared" si="81"/>
        <v/>
      </c>
      <c r="DR50" s="22" t="str">
        <f t="shared" si="82"/>
        <v/>
      </c>
      <c r="DS50" s="22" t="str">
        <f t="shared" si="83"/>
        <v/>
      </c>
      <c r="DT50" s="22" t="str">
        <f t="shared" si="84"/>
        <v/>
      </c>
      <c r="DU50" s="22" t="str">
        <f t="shared" si="85"/>
        <v/>
      </c>
      <c r="DV50" s="22" t="str">
        <f t="shared" si="86"/>
        <v/>
      </c>
      <c r="DW50" s="22" t="str">
        <f t="shared" si="87"/>
        <v/>
      </c>
      <c r="DX50" s="22" t="str">
        <f t="shared" si="88"/>
        <v/>
      </c>
      <c r="DY50" s="22" t="str">
        <f t="shared" si="89"/>
        <v/>
      </c>
      <c r="DZ50" s="22" t="str">
        <f t="shared" si="90"/>
        <v/>
      </c>
      <c r="EA50" s="22" t="str">
        <f t="shared" si="91"/>
        <v/>
      </c>
      <c r="EB50" s="22" t="str">
        <f t="shared" si="92"/>
        <v/>
      </c>
      <c r="EC50" s="22" t="str">
        <f t="shared" si="93"/>
        <v/>
      </c>
      <c r="ED50" s="22" t="str">
        <f t="shared" si="94"/>
        <v/>
      </c>
      <c r="EE50" s="22" t="str">
        <f t="shared" si="95"/>
        <v/>
      </c>
    </row>
    <row r="51" spans="1:135" ht="11.25" customHeight="1">
      <c r="A51" s="63" t="s">
        <v>199</v>
      </c>
      <c r="B51" s="63" t="s">
        <v>71</v>
      </c>
      <c r="C51" s="83" t="s">
        <v>165</v>
      </c>
      <c r="D51" s="83" t="s">
        <v>281</v>
      </c>
      <c r="E51" s="57">
        <v>1</v>
      </c>
      <c r="F51" s="64"/>
      <c r="G51" s="58">
        <v>39153</v>
      </c>
      <c r="H51" s="86"/>
      <c r="I51" s="59">
        <v>0</v>
      </c>
      <c r="J51" s="58"/>
      <c r="K51" s="65"/>
      <c r="L51" s="66">
        <v>1</v>
      </c>
      <c r="M51" s="65"/>
      <c r="N51" s="65"/>
      <c r="O51" s="62">
        <f t="shared" si="99"/>
        <v>2</v>
      </c>
      <c r="P51" s="62">
        <f t="shared" si="100"/>
        <v>3</v>
      </c>
      <c r="Q51" s="62">
        <f t="shared" si="101"/>
        <v>2007</v>
      </c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DC51" s="22" t="str">
        <f t="shared" si="67"/>
        <v/>
      </c>
      <c r="DD51" s="22" t="str">
        <f t="shared" si="68"/>
        <v/>
      </c>
      <c r="DE51" s="22" t="str">
        <f t="shared" si="69"/>
        <v/>
      </c>
      <c r="DF51" s="22" t="str">
        <f t="shared" si="70"/>
        <v/>
      </c>
      <c r="DG51" s="22" t="str">
        <f t="shared" si="71"/>
        <v/>
      </c>
      <c r="DH51" s="22" t="str">
        <f t="shared" si="72"/>
        <v/>
      </c>
      <c r="DI51" s="22" t="str">
        <f t="shared" si="73"/>
        <v/>
      </c>
      <c r="DJ51" s="22" t="str">
        <f t="shared" si="74"/>
        <v/>
      </c>
      <c r="DK51" s="22" t="str">
        <f t="shared" si="75"/>
        <v/>
      </c>
      <c r="DL51" s="22" t="str">
        <f t="shared" si="76"/>
        <v/>
      </c>
      <c r="DM51" s="22" t="str">
        <f t="shared" si="77"/>
        <v/>
      </c>
      <c r="DN51" s="22" t="str">
        <f t="shared" si="78"/>
        <v/>
      </c>
      <c r="DO51" s="22" t="str">
        <f t="shared" si="79"/>
        <v/>
      </c>
      <c r="DP51" s="22" t="str">
        <f t="shared" si="80"/>
        <v/>
      </c>
      <c r="DQ51" s="22" t="str">
        <f t="shared" si="81"/>
        <v/>
      </c>
      <c r="DR51" s="22" t="str">
        <f t="shared" si="82"/>
        <v/>
      </c>
      <c r="DS51" s="22" t="str">
        <f t="shared" si="83"/>
        <v/>
      </c>
      <c r="DT51" s="22" t="str">
        <f t="shared" si="84"/>
        <v/>
      </c>
      <c r="DU51" s="22" t="str">
        <f t="shared" si="85"/>
        <v/>
      </c>
      <c r="DV51" s="22" t="str">
        <f t="shared" si="86"/>
        <v/>
      </c>
      <c r="DW51" s="22" t="str">
        <f t="shared" si="87"/>
        <v/>
      </c>
      <c r="DX51" s="22" t="str">
        <f t="shared" si="88"/>
        <v/>
      </c>
      <c r="DY51" s="22" t="str">
        <f t="shared" si="89"/>
        <v/>
      </c>
      <c r="DZ51" s="22" t="str">
        <f t="shared" si="90"/>
        <v/>
      </c>
      <c r="EA51" s="22" t="str">
        <f t="shared" si="91"/>
        <v/>
      </c>
      <c r="EB51" s="22" t="str">
        <f t="shared" si="92"/>
        <v/>
      </c>
      <c r="EC51" s="22" t="str">
        <f t="shared" si="93"/>
        <v/>
      </c>
      <c r="ED51" s="22" t="str">
        <f t="shared" si="94"/>
        <v/>
      </c>
      <c r="EE51" s="22" t="str">
        <f t="shared" si="95"/>
        <v/>
      </c>
    </row>
    <row r="52" spans="1:135" ht="11.25" customHeight="1">
      <c r="A52" s="63" t="s">
        <v>199</v>
      </c>
      <c r="B52" s="63" t="s">
        <v>75</v>
      </c>
      <c r="C52" s="83" t="s">
        <v>217</v>
      </c>
      <c r="D52" s="83" t="s">
        <v>218</v>
      </c>
      <c r="E52" s="57">
        <v>1</v>
      </c>
      <c r="F52" s="64"/>
      <c r="G52" s="58">
        <v>39171</v>
      </c>
      <c r="H52" s="86">
        <v>39188</v>
      </c>
      <c r="I52" s="59">
        <v>0</v>
      </c>
      <c r="J52" s="58"/>
      <c r="K52" s="65"/>
      <c r="L52" s="66">
        <v>1</v>
      </c>
      <c r="M52" s="65"/>
      <c r="N52" s="65"/>
      <c r="O52" s="62">
        <f t="shared" si="99"/>
        <v>3</v>
      </c>
      <c r="P52" s="62">
        <f t="shared" si="100"/>
        <v>3</v>
      </c>
      <c r="Q52" s="62">
        <f t="shared" si="101"/>
        <v>2007</v>
      </c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DC52" s="22" t="str">
        <f>IF(Q55=1977,IF($E55=0,"",$E55),"")</f>
        <v/>
      </c>
      <c r="DD52" s="22" t="str">
        <f>IF(Q55=1978,IF($E55=0,"",$E55),"")</f>
        <v/>
      </c>
      <c r="DE52" s="22" t="str">
        <f>IF(Q55=1979,IF($E55=0,"",$E55),"")</f>
        <v/>
      </c>
      <c r="DF52" s="22" t="str">
        <f>IF(Q55=1980,IF($E55=0,"",$E55),"")</f>
        <v/>
      </c>
      <c r="DG52" s="22" t="str">
        <f>IF(Q55=1981,IF($E55=0,"",$E55),"")</f>
        <v/>
      </c>
      <c r="DH52" s="22" t="str">
        <f>IF(Q55=1982,IF($E55=0,"",$E55),"")</f>
        <v/>
      </c>
      <c r="DI52" s="22" t="str">
        <f>IF(Q55=1983,IF($E55=0,"",$E55),"")</f>
        <v/>
      </c>
      <c r="DJ52" s="22" t="str">
        <f>IF(Q55=1984,IF($E55=0,"",$E55),"")</f>
        <v/>
      </c>
      <c r="DK52" s="22" t="str">
        <f>IF(Q55=1985,IF($E55=0,"",$E55),"")</f>
        <v/>
      </c>
      <c r="DL52" s="22" t="str">
        <f>IF(Q55=1986,IF($E55=0,"",$E55),"")</f>
        <v/>
      </c>
      <c r="DM52" s="22" t="str">
        <f>IF(Q55=1987,IF($E55=0,"",$E55),"")</f>
        <v/>
      </c>
      <c r="DN52" s="22" t="str">
        <f>IF(Q55=1988,IF($E55=0,"",$E55),"")</f>
        <v/>
      </c>
      <c r="DO52" s="22" t="str">
        <f>IF(Q55=1989,IF($E55=0,"",$E55),"")</f>
        <v/>
      </c>
      <c r="DP52" s="22" t="str">
        <f>IF(Q55=1990,IF($E55=0,"",$E55),"")</f>
        <v/>
      </c>
      <c r="DQ52" s="22" t="str">
        <f>IF(Q55=1991,IF($E55=0,"",$E55),"")</f>
        <v/>
      </c>
      <c r="DR52" s="22" t="str">
        <f>IF(Q55=1992,IF($E55=0,"",$E55),"")</f>
        <v/>
      </c>
      <c r="DS52" s="22" t="str">
        <f>IF(Q55=1993,IF($E55=0,"",$E55),"")</f>
        <v/>
      </c>
      <c r="DT52" s="22" t="str">
        <f>IF(Q55=1994,IF($E55=0,"",$E55),"")</f>
        <v/>
      </c>
      <c r="DU52" s="22" t="str">
        <f>IF(Q55=1995,IF($E55=0,"",$E55),"")</f>
        <v/>
      </c>
      <c r="DV52" s="22" t="str">
        <f>IF(Q55=1996,IF($E55=0,"",$E55),"")</f>
        <v/>
      </c>
      <c r="DW52" s="22" t="str">
        <f>IF(Q55=1997,IF($E55=0,"",$E55),"")</f>
        <v/>
      </c>
      <c r="DX52" s="22" t="str">
        <f>IF(Q55=1998,IF($E55=0,"",$E55),"")</f>
        <v/>
      </c>
      <c r="DY52" s="22" t="str">
        <f>IF(Q55=1999,IF($E55=0,"",$E55),"")</f>
        <v/>
      </c>
      <c r="DZ52" s="22" t="str">
        <f>IF(Q55=2000,IF($E55=0,"",$E55),"")</f>
        <v/>
      </c>
      <c r="EA52" s="22" t="str">
        <f>IF(Q55=2001,IF($E55=0,"",$E55),"")</f>
        <v/>
      </c>
      <c r="EB52" s="22" t="str">
        <f>IF(Q55=2002,IF($E55=0,"",$E55),"")</f>
        <v/>
      </c>
      <c r="EC52" s="22" t="str">
        <f>IF(Q55=2003,IF($E55=0,"",$E55),"")</f>
        <v/>
      </c>
      <c r="ED52" s="22" t="str">
        <f>IF(Q55=2004,IF($E55=0,"",$E55),"")</f>
        <v/>
      </c>
      <c r="EE52" s="22" t="str">
        <f>IF(Q55=2005,IF($E55=0,"",$E55),"")</f>
        <v/>
      </c>
    </row>
    <row r="53" spans="1:135" ht="11.25" customHeight="1">
      <c r="A53" s="52" t="s">
        <v>199</v>
      </c>
      <c r="B53" s="52" t="s">
        <v>82</v>
      </c>
      <c r="C53" s="83" t="s">
        <v>181</v>
      </c>
      <c r="D53" s="83"/>
      <c r="E53" s="53">
        <v>1</v>
      </c>
      <c r="F53" s="54"/>
      <c r="G53" s="55">
        <v>39174</v>
      </c>
      <c r="H53" s="86"/>
      <c r="I53" s="56">
        <v>0</v>
      </c>
      <c r="J53" s="55"/>
      <c r="K53" s="67"/>
      <c r="L53" s="68">
        <v>1</v>
      </c>
      <c r="M53" s="67"/>
      <c r="N53" s="67"/>
      <c r="O53" s="20">
        <f>IF(DAY(G53)&lt;=10,1,IF(DAY(G53)&gt;20,3,2))</f>
        <v>1</v>
      </c>
      <c r="P53" s="20">
        <f>MONTH(G53)</f>
        <v>4</v>
      </c>
      <c r="Q53" s="20">
        <f>YEAR(G53)</f>
        <v>2007</v>
      </c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</row>
    <row r="54" spans="1:135" ht="11.25" customHeight="1">
      <c r="A54" s="52" t="s">
        <v>199</v>
      </c>
      <c r="B54" s="52" t="s">
        <v>79</v>
      </c>
      <c r="C54" s="83" t="s">
        <v>242</v>
      </c>
      <c r="D54" s="83" t="s">
        <v>222</v>
      </c>
      <c r="E54" s="53">
        <v>1</v>
      </c>
      <c r="F54" s="54" t="s">
        <v>202</v>
      </c>
      <c r="G54" s="55">
        <v>39187</v>
      </c>
      <c r="H54" s="86"/>
      <c r="I54" s="56">
        <v>0</v>
      </c>
      <c r="J54" s="55"/>
      <c r="K54" s="67"/>
      <c r="L54" s="68">
        <v>0</v>
      </c>
      <c r="M54" s="67"/>
      <c r="N54" s="67" t="s">
        <v>255</v>
      </c>
      <c r="O54" s="20">
        <f>IF(DAY(G54)&lt;=10,1,IF(DAY(G54)&gt;20,3,2))</f>
        <v>2</v>
      </c>
      <c r="P54" s="20">
        <f>MONTH(G54)</f>
        <v>4</v>
      </c>
      <c r="Q54" s="20">
        <f>YEAR(G54)</f>
        <v>2007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</row>
    <row r="55" spans="1:135" ht="11.25" customHeight="1">
      <c r="A55" s="63" t="s">
        <v>199</v>
      </c>
      <c r="B55" s="63" t="s">
        <v>80</v>
      </c>
      <c r="C55" s="83" t="s">
        <v>150</v>
      </c>
      <c r="D55" s="83" t="s">
        <v>156</v>
      </c>
      <c r="E55" s="57">
        <v>1</v>
      </c>
      <c r="F55" s="64"/>
      <c r="G55" s="58">
        <v>39194</v>
      </c>
      <c r="H55" s="86">
        <v>39202</v>
      </c>
      <c r="I55" s="59">
        <v>0</v>
      </c>
      <c r="J55" s="58"/>
      <c r="K55" s="65"/>
      <c r="L55" s="66">
        <v>1</v>
      </c>
      <c r="M55" s="65"/>
      <c r="N55" s="65"/>
      <c r="O55" s="62">
        <f t="shared" si="99"/>
        <v>3</v>
      </c>
      <c r="P55" s="62">
        <f t="shared" si="100"/>
        <v>4</v>
      </c>
      <c r="Q55" s="62">
        <f t="shared" si="101"/>
        <v>2007</v>
      </c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DC55" s="22" t="str">
        <f t="shared" si="67"/>
        <v/>
      </c>
      <c r="DD55" s="22" t="str">
        <f t="shared" si="68"/>
        <v/>
      </c>
      <c r="DE55" s="22" t="str">
        <f t="shared" si="69"/>
        <v/>
      </c>
      <c r="DF55" s="22" t="str">
        <f t="shared" si="70"/>
        <v/>
      </c>
      <c r="DG55" s="22" t="str">
        <f t="shared" si="71"/>
        <v/>
      </c>
      <c r="DH55" s="22" t="str">
        <f t="shared" si="72"/>
        <v/>
      </c>
      <c r="DI55" s="22" t="str">
        <f t="shared" si="73"/>
        <v/>
      </c>
      <c r="DJ55" s="22" t="str">
        <f t="shared" si="74"/>
        <v/>
      </c>
      <c r="DK55" s="22" t="str">
        <f t="shared" si="75"/>
        <v/>
      </c>
      <c r="DL55" s="22" t="str">
        <f t="shared" si="76"/>
        <v/>
      </c>
      <c r="DM55" s="22" t="str">
        <f t="shared" si="77"/>
        <v/>
      </c>
      <c r="DN55" s="22" t="str">
        <f t="shared" si="78"/>
        <v/>
      </c>
      <c r="DO55" s="22" t="str">
        <f t="shared" si="79"/>
        <v/>
      </c>
      <c r="DP55" s="22" t="str">
        <f t="shared" si="80"/>
        <v/>
      </c>
      <c r="DQ55" s="22" t="str">
        <f t="shared" si="81"/>
        <v/>
      </c>
      <c r="DR55" s="22" t="str">
        <f t="shared" si="82"/>
        <v/>
      </c>
      <c r="DS55" s="22" t="str">
        <f t="shared" si="83"/>
        <v/>
      </c>
      <c r="DT55" s="22" t="str">
        <f t="shared" si="84"/>
        <v/>
      </c>
      <c r="DU55" s="22" t="str">
        <f t="shared" si="85"/>
        <v/>
      </c>
      <c r="DV55" s="22" t="str">
        <f t="shared" si="86"/>
        <v/>
      </c>
      <c r="DW55" s="22" t="str">
        <f t="shared" si="87"/>
        <v/>
      </c>
      <c r="DX55" s="22" t="str">
        <f t="shared" si="88"/>
        <v/>
      </c>
      <c r="DY55" s="22" t="str">
        <f t="shared" si="89"/>
        <v/>
      </c>
      <c r="DZ55" s="22" t="str">
        <f t="shared" si="90"/>
        <v/>
      </c>
      <c r="EA55" s="22" t="str">
        <f t="shared" si="91"/>
        <v/>
      </c>
      <c r="EB55" s="22" t="str">
        <f t="shared" si="92"/>
        <v/>
      </c>
      <c r="EC55" s="22" t="str">
        <f t="shared" si="93"/>
        <v/>
      </c>
      <c r="ED55" s="22" t="str">
        <f t="shared" si="94"/>
        <v/>
      </c>
      <c r="EE55" s="22" t="str">
        <f t="shared" si="95"/>
        <v/>
      </c>
    </row>
    <row r="56" spans="1:135" ht="11.25" customHeight="1">
      <c r="A56" s="63" t="s">
        <v>199</v>
      </c>
      <c r="B56" s="63" t="s">
        <v>79</v>
      </c>
      <c r="C56" s="83" t="s">
        <v>164</v>
      </c>
      <c r="D56" s="83" t="s">
        <v>221</v>
      </c>
      <c r="E56" s="57">
        <v>1</v>
      </c>
      <c r="F56" s="64"/>
      <c r="G56" s="58">
        <v>39202</v>
      </c>
      <c r="H56" s="86"/>
      <c r="I56" s="59">
        <v>0</v>
      </c>
      <c r="J56" s="58"/>
      <c r="K56" s="65"/>
      <c r="L56" s="66">
        <v>0</v>
      </c>
      <c r="M56" s="65"/>
      <c r="N56" s="67" t="s">
        <v>255</v>
      </c>
      <c r="O56" s="62">
        <f t="shared" si="99"/>
        <v>3</v>
      </c>
      <c r="P56" s="62">
        <f t="shared" si="100"/>
        <v>4</v>
      </c>
      <c r="Q56" s="62">
        <f t="shared" si="101"/>
        <v>2007</v>
      </c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DC56" s="22" t="str">
        <f t="shared" si="67"/>
        <v/>
      </c>
      <c r="DD56" s="22" t="str">
        <f t="shared" si="68"/>
        <v/>
      </c>
      <c r="DE56" s="22" t="str">
        <f t="shared" si="69"/>
        <v/>
      </c>
      <c r="DF56" s="22" t="str">
        <f t="shared" si="70"/>
        <v/>
      </c>
      <c r="DG56" s="22" t="str">
        <f t="shared" si="71"/>
        <v/>
      </c>
      <c r="DH56" s="22" t="str">
        <f t="shared" si="72"/>
        <v/>
      </c>
      <c r="DI56" s="22" t="str">
        <f t="shared" si="73"/>
        <v/>
      </c>
      <c r="DJ56" s="22" t="str">
        <f t="shared" si="74"/>
        <v/>
      </c>
      <c r="DK56" s="22" t="str">
        <f t="shared" si="75"/>
        <v/>
      </c>
      <c r="DL56" s="22" t="str">
        <f t="shared" si="76"/>
        <v/>
      </c>
      <c r="DM56" s="22" t="str">
        <f t="shared" si="77"/>
        <v/>
      </c>
      <c r="DN56" s="22" t="str">
        <f t="shared" si="78"/>
        <v/>
      </c>
      <c r="DO56" s="22" t="str">
        <f t="shared" si="79"/>
        <v/>
      </c>
      <c r="DP56" s="22" t="str">
        <f t="shared" si="80"/>
        <v/>
      </c>
      <c r="DQ56" s="22" t="str">
        <f t="shared" si="81"/>
        <v/>
      </c>
      <c r="DR56" s="22" t="str">
        <f t="shared" si="82"/>
        <v/>
      </c>
      <c r="DS56" s="22" t="str">
        <f t="shared" si="83"/>
        <v/>
      </c>
      <c r="DT56" s="22" t="str">
        <f t="shared" si="84"/>
        <v/>
      </c>
      <c r="DU56" s="22" t="str">
        <f t="shared" si="85"/>
        <v/>
      </c>
      <c r="DV56" s="22" t="str">
        <f t="shared" si="86"/>
        <v/>
      </c>
      <c r="DW56" s="22" t="str">
        <f t="shared" si="87"/>
        <v/>
      </c>
      <c r="DX56" s="22" t="str">
        <f t="shared" si="88"/>
        <v/>
      </c>
      <c r="DY56" s="22" t="str">
        <f t="shared" si="89"/>
        <v/>
      </c>
      <c r="DZ56" s="22" t="str">
        <f t="shared" si="90"/>
        <v/>
      </c>
      <c r="EA56" s="22" t="str">
        <f t="shared" si="91"/>
        <v/>
      </c>
      <c r="EB56" s="22" t="str">
        <f t="shared" si="92"/>
        <v/>
      </c>
      <c r="EC56" s="22" t="str">
        <f t="shared" si="93"/>
        <v/>
      </c>
      <c r="ED56" s="22" t="str">
        <f t="shared" si="94"/>
        <v/>
      </c>
      <c r="EE56" s="22" t="str">
        <f t="shared" si="95"/>
        <v/>
      </c>
    </row>
    <row r="57" spans="1:135" ht="11.25" customHeight="1">
      <c r="A57" s="63" t="s">
        <v>199</v>
      </c>
      <c r="B57" s="63" t="s">
        <v>69</v>
      </c>
      <c r="C57" s="83" t="s">
        <v>166</v>
      </c>
      <c r="D57" s="83"/>
      <c r="E57" s="57">
        <v>1</v>
      </c>
      <c r="F57" s="64"/>
      <c r="G57" s="58">
        <v>39214</v>
      </c>
      <c r="H57" s="86">
        <v>39215</v>
      </c>
      <c r="I57" s="59">
        <v>0</v>
      </c>
      <c r="J57" s="58"/>
      <c r="K57" s="65"/>
      <c r="L57" s="66">
        <v>1</v>
      </c>
      <c r="M57" s="65"/>
      <c r="N57" s="65"/>
      <c r="O57" s="62">
        <f t="shared" si="99"/>
        <v>2</v>
      </c>
      <c r="P57" s="62">
        <f t="shared" si="100"/>
        <v>5</v>
      </c>
      <c r="Q57" s="62">
        <f t="shared" si="101"/>
        <v>2007</v>
      </c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DC57" s="22" t="str">
        <f t="shared" si="67"/>
        <v/>
      </c>
      <c r="DD57" s="22" t="str">
        <f t="shared" si="68"/>
        <v/>
      </c>
      <c r="DE57" s="22" t="str">
        <f t="shared" si="69"/>
        <v/>
      </c>
      <c r="DF57" s="22" t="str">
        <f t="shared" si="70"/>
        <v/>
      </c>
      <c r="DG57" s="22" t="str">
        <f t="shared" si="71"/>
        <v/>
      </c>
      <c r="DH57" s="22" t="str">
        <f t="shared" si="72"/>
        <v/>
      </c>
      <c r="DI57" s="22" t="str">
        <f t="shared" si="73"/>
        <v/>
      </c>
      <c r="DJ57" s="22" t="str">
        <f t="shared" si="74"/>
        <v/>
      </c>
      <c r="DK57" s="22" t="str">
        <f t="shared" si="75"/>
        <v/>
      </c>
      <c r="DL57" s="22" t="str">
        <f t="shared" si="76"/>
        <v/>
      </c>
      <c r="DM57" s="22" t="str">
        <f t="shared" si="77"/>
        <v/>
      </c>
      <c r="DN57" s="22" t="str">
        <f t="shared" si="78"/>
        <v/>
      </c>
      <c r="DO57" s="22" t="str">
        <f t="shared" si="79"/>
        <v/>
      </c>
      <c r="DP57" s="22" t="str">
        <f t="shared" si="80"/>
        <v/>
      </c>
      <c r="DQ57" s="22" t="str">
        <f t="shared" si="81"/>
        <v/>
      </c>
      <c r="DR57" s="22" t="str">
        <f t="shared" si="82"/>
        <v/>
      </c>
      <c r="DS57" s="22" t="str">
        <f t="shared" si="83"/>
        <v/>
      </c>
      <c r="DT57" s="22" t="str">
        <f t="shared" si="84"/>
        <v/>
      </c>
      <c r="DU57" s="22" t="str">
        <f t="shared" si="85"/>
        <v/>
      </c>
      <c r="DV57" s="22" t="str">
        <f t="shared" si="86"/>
        <v/>
      </c>
      <c r="DW57" s="22" t="str">
        <f t="shared" si="87"/>
        <v/>
      </c>
      <c r="DX57" s="22" t="str">
        <f t="shared" si="88"/>
        <v/>
      </c>
      <c r="DY57" s="22" t="str">
        <f t="shared" si="89"/>
        <v/>
      </c>
      <c r="DZ57" s="22" t="str">
        <f t="shared" si="90"/>
        <v/>
      </c>
      <c r="EA57" s="22" t="str">
        <f t="shared" si="91"/>
        <v/>
      </c>
      <c r="EB57" s="22" t="str">
        <f t="shared" si="92"/>
        <v/>
      </c>
      <c r="EC57" s="22" t="str">
        <f t="shared" si="93"/>
        <v/>
      </c>
      <c r="ED57" s="22" t="str">
        <f t="shared" si="94"/>
        <v/>
      </c>
      <c r="EE57" s="22" t="str">
        <f t="shared" si="95"/>
        <v/>
      </c>
    </row>
    <row r="58" spans="1:135" ht="11.25" customHeight="1">
      <c r="A58" s="63" t="s">
        <v>199</v>
      </c>
      <c r="B58" s="63" t="s">
        <v>73</v>
      </c>
      <c r="C58" s="83" t="s">
        <v>167</v>
      </c>
      <c r="D58" s="83"/>
      <c r="E58" s="57">
        <v>1</v>
      </c>
      <c r="F58" s="64"/>
      <c r="G58" s="58">
        <v>39230</v>
      </c>
      <c r="H58" s="86">
        <v>39231</v>
      </c>
      <c r="I58" s="59">
        <v>0</v>
      </c>
      <c r="J58" s="58"/>
      <c r="K58" s="65"/>
      <c r="L58" s="66">
        <v>1</v>
      </c>
      <c r="M58" s="65"/>
      <c r="N58" s="65"/>
      <c r="O58" s="62">
        <f t="shared" si="99"/>
        <v>3</v>
      </c>
      <c r="P58" s="62">
        <f t="shared" si="100"/>
        <v>5</v>
      </c>
      <c r="Q58" s="62">
        <f t="shared" si="101"/>
        <v>2007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DC58" s="22" t="str">
        <f>IF(Q60=1977,IF($E60=0,"",$E60),"")</f>
        <v/>
      </c>
      <c r="DD58" s="22" t="str">
        <f>IF(Q60=1978,IF($E60=0,"",$E60),"")</f>
        <v/>
      </c>
      <c r="DE58" s="22" t="str">
        <f>IF(Q60=1979,IF($E60=0,"",$E60),"")</f>
        <v/>
      </c>
      <c r="DF58" s="22" t="str">
        <f>IF(Q60=1980,IF($E60=0,"",$E60),"")</f>
        <v/>
      </c>
      <c r="DG58" s="22" t="str">
        <f>IF(Q60=1981,IF($E60=0,"",$E60),"")</f>
        <v/>
      </c>
      <c r="DH58" s="22" t="str">
        <f>IF(Q60=1982,IF($E60=0,"",$E60),"")</f>
        <v/>
      </c>
      <c r="DI58" s="22" t="str">
        <f>IF(Q60=1983,IF($E60=0,"",$E60),"")</f>
        <v/>
      </c>
      <c r="DJ58" s="22" t="str">
        <f>IF(Q60=1984,IF($E60=0,"",$E60),"")</f>
        <v/>
      </c>
      <c r="DK58" s="22" t="str">
        <f>IF(Q60=1985,IF($E60=0,"",$E60),"")</f>
        <v/>
      </c>
      <c r="DL58" s="22" t="str">
        <f>IF(Q60=1986,IF($E60=0,"",$E60),"")</f>
        <v/>
      </c>
      <c r="DM58" s="22" t="str">
        <f>IF(Q60=1987,IF($E60=0,"",$E60),"")</f>
        <v/>
      </c>
      <c r="DN58" s="22" t="str">
        <f>IF(Q60=1988,IF($E60=0,"",$E60),"")</f>
        <v/>
      </c>
      <c r="DO58" s="22" t="str">
        <f>IF(Q60=1989,IF($E60=0,"",$E60),"")</f>
        <v/>
      </c>
      <c r="DP58" s="22" t="str">
        <f>IF(Q60=1990,IF($E60=0,"",$E60),"")</f>
        <v/>
      </c>
      <c r="DQ58" s="22" t="str">
        <f>IF(Q60=1991,IF($E60=0,"",$E60),"")</f>
        <v/>
      </c>
      <c r="DR58" s="22" t="str">
        <f>IF(Q60=1992,IF($E60=0,"",$E60),"")</f>
        <v/>
      </c>
      <c r="DS58" s="22" t="str">
        <f>IF(Q60=1993,IF($E60=0,"",$E60),"")</f>
        <v/>
      </c>
      <c r="DT58" s="22" t="str">
        <f>IF(Q60=1994,IF($E60=0,"",$E60),"")</f>
        <v/>
      </c>
      <c r="DU58" s="22" t="str">
        <f>IF(Q60=1995,IF($E60=0,"",$E60),"")</f>
        <v/>
      </c>
      <c r="DV58" s="22" t="str">
        <f>IF(Q60=1996,IF($E60=0,"",$E60),"")</f>
        <v/>
      </c>
      <c r="DW58" s="22" t="str">
        <f>IF(Q60=1997,IF($E60=0,"",$E60),"")</f>
        <v/>
      </c>
      <c r="DX58" s="22" t="str">
        <f>IF(Q60=1998,IF($E60=0,"",$E60),"")</f>
        <v/>
      </c>
      <c r="DY58" s="22" t="str">
        <f>IF(Q60=1999,IF($E60=0,"",$E60),"")</f>
        <v/>
      </c>
      <c r="DZ58" s="22" t="str">
        <f>IF(Q60=2000,IF($E60=0,"",$E60),"")</f>
        <v/>
      </c>
      <c r="EA58" s="22" t="str">
        <f>IF(Q60=2001,IF($E60=0,"",$E60),"")</f>
        <v/>
      </c>
      <c r="EB58" s="22" t="str">
        <f>IF(Q60=2002,IF($E60=0,"",$E60),"")</f>
        <v/>
      </c>
      <c r="EC58" s="22" t="str">
        <f>IF(Q60=2003,IF($E60=0,"",$E60),"")</f>
        <v/>
      </c>
      <c r="ED58" s="22" t="str">
        <f>IF(Q60=2004,IF($E60=0,"",$E60),"")</f>
        <v/>
      </c>
      <c r="EE58" s="22" t="str">
        <f>IF(Q60=2005,IF($E60=0,"",$E60),"")</f>
        <v/>
      </c>
    </row>
    <row r="59" spans="1:135" ht="11.25" customHeight="1">
      <c r="A59" s="52" t="s">
        <v>199</v>
      </c>
      <c r="B59" s="52" t="s">
        <v>70</v>
      </c>
      <c r="C59" s="83" t="s">
        <v>170</v>
      </c>
      <c r="D59" s="83"/>
      <c r="E59" s="53">
        <v>1</v>
      </c>
      <c r="F59" s="54" t="s">
        <v>201</v>
      </c>
      <c r="G59" s="55">
        <v>39235</v>
      </c>
      <c r="H59" s="86"/>
      <c r="I59" s="56">
        <v>0</v>
      </c>
      <c r="J59" s="55"/>
      <c r="K59" s="67"/>
      <c r="L59" s="68">
        <v>1</v>
      </c>
      <c r="M59" s="67"/>
      <c r="N59" s="67"/>
      <c r="O59" s="20">
        <f>IF(DAY(G59)&lt;=10,1,IF(DAY(G59)&gt;20,3,2))</f>
        <v>1</v>
      </c>
      <c r="P59" s="20">
        <f>MONTH(G59)</f>
        <v>6</v>
      </c>
      <c r="Q59" s="20">
        <f>YEAR(G59)</f>
        <v>2007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</row>
    <row r="60" spans="1:135" ht="11.25" customHeight="1">
      <c r="A60" s="63" t="s">
        <v>199</v>
      </c>
      <c r="B60" s="63" t="s">
        <v>69</v>
      </c>
      <c r="C60" s="83" t="s">
        <v>139</v>
      </c>
      <c r="D60" s="83"/>
      <c r="E60" s="57">
        <v>2</v>
      </c>
      <c r="F60" s="64"/>
      <c r="G60" s="58">
        <v>39362</v>
      </c>
      <c r="H60" s="86">
        <v>39363</v>
      </c>
      <c r="I60" s="59">
        <v>0</v>
      </c>
      <c r="J60" s="58"/>
      <c r="K60" s="65"/>
      <c r="L60" s="66">
        <v>1</v>
      </c>
      <c r="M60" s="65"/>
      <c r="N60" s="65"/>
      <c r="O60" s="62">
        <f t="shared" si="99"/>
        <v>1</v>
      </c>
      <c r="P60" s="62">
        <f t="shared" si="100"/>
        <v>10</v>
      </c>
      <c r="Q60" s="62">
        <f t="shared" si="101"/>
        <v>2007</v>
      </c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DC60" s="22" t="str">
        <f t="shared" si="67"/>
        <v/>
      </c>
      <c r="DD60" s="22" t="str">
        <f t="shared" si="68"/>
        <v/>
      </c>
      <c r="DE60" s="22" t="str">
        <f t="shared" si="69"/>
        <v/>
      </c>
      <c r="DF60" s="22" t="str">
        <f t="shared" si="70"/>
        <v/>
      </c>
      <c r="DG60" s="22" t="str">
        <f t="shared" si="71"/>
        <v/>
      </c>
      <c r="DH60" s="22" t="str">
        <f t="shared" si="72"/>
        <v/>
      </c>
      <c r="DI60" s="22" t="str">
        <f t="shared" si="73"/>
        <v/>
      </c>
      <c r="DJ60" s="22" t="str">
        <f t="shared" si="74"/>
        <v/>
      </c>
      <c r="DK60" s="22" t="str">
        <f t="shared" si="75"/>
        <v/>
      </c>
      <c r="DL60" s="22" t="str">
        <f t="shared" si="76"/>
        <v/>
      </c>
      <c r="DM60" s="22" t="str">
        <f t="shared" si="77"/>
        <v/>
      </c>
      <c r="DN60" s="22" t="str">
        <f t="shared" si="78"/>
        <v/>
      </c>
      <c r="DO60" s="22" t="str">
        <f t="shared" si="79"/>
        <v/>
      </c>
      <c r="DP60" s="22" t="str">
        <f t="shared" si="80"/>
        <v/>
      </c>
      <c r="DQ60" s="22" t="str">
        <f t="shared" si="81"/>
        <v/>
      </c>
      <c r="DR60" s="22" t="str">
        <f t="shared" si="82"/>
        <v/>
      </c>
      <c r="DS60" s="22" t="str">
        <f t="shared" si="83"/>
        <v/>
      </c>
      <c r="DT60" s="22" t="str">
        <f t="shared" si="84"/>
        <v/>
      </c>
      <c r="DU60" s="22" t="str">
        <f t="shared" si="85"/>
        <v/>
      </c>
      <c r="DV60" s="22" t="str">
        <f t="shared" si="86"/>
        <v/>
      </c>
      <c r="DW60" s="22" t="str">
        <f t="shared" si="87"/>
        <v/>
      </c>
      <c r="DX60" s="22" t="str">
        <f t="shared" si="88"/>
        <v/>
      </c>
      <c r="DY60" s="22" t="str">
        <f t="shared" si="89"/>
        <v/>
      </c>
      <c r="DZ60" s="22" t="str">
        <f t="shared" si="90"/>
        <v/>
      </c>
      <c r="EA60" s="22" t="str">
        <f t="shared" si="91"/>
        <v/>
      </c>
      <c r="EB60" s="22" t="str">
        <f t="shared" si="92"/>
        <v/>
      </c>
      <c r="EC60" s="22" t="str">
        <f t="shared" si="93"/>
        <v/>
      </c>
      <c r="ED60" s="22" t="str">
        <f t="shared" si="94"/>
        <v/>
      </c>
      <c r="EE60" s="22" t="str">
        <f t="shared" si="95"/>
        <v/>
      </c>
    </row>
    <row r="61" spans="1:135" ht="11.25" customHeight="1">
      <c r="A61" s="63" t="s">
        <v>199</v>
      </c>
      <c r="B61" s="63" t="s">
        <v>81</v>
      </c>
      <c r="C61" s="83" t="s">
        <v>168</v>
      </c>
      <c r="D61" s="83" t="s">
        <v>169</v>
      </c>
      <c r="E61" s="57">
        <v>1</v>
      </c>
      <c r="F61" s="64"/>
      <c r="G61" s="58">
        <v>39397</v>
      </c>
      <c r="H61" s="86">
        <v>39454</v>
      </c>
      <c r="I61" s="59">
        <v>0</v>
      </c>
      <c r="J61" s="58"/>
      <c r="K61" s="65"/>
      <c r="L61" s="66">
        <v>1</v>
      </c>
      <c r="M61" s="65"/>
      <c r="N61" s="65"/>
      <c r="O61" s="62">
        <f t="shared" si="99"/>
        <v>2</v>
      </c>
      <c r="P61" s="62">
        <f t="shared" si="100"/>
        <v>11</v>
      </c>
      <c r="Q61" s="62">
        <f t="shared" si="101"/>
        <v>2007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DC61" s="22" t="str">
        <f t="shared" si="67"/>
        <v/>
      </c>
      <c r="DD61" s="22" t="str">
        <f t="shared" si="68"/>
        <v/>
      </c>
      <c r="DE61" s="22" t="str">
        <f t="shared" si="69"/>
        <v/>
      </c>
      <c r="DF61" s="22" t="str">
        <f t="shared" si="70"/>
        <v/>
      </c>
      <c r="DG61" s="22" t="str">
        <f t="shared" si="71"/>
        <v/>
      </c>
      <c r="DH61" s="22" t="str">
        <f t="shared" si="72"/>
        <v/>
      </c>
      <c r="DI61" s="22" t="str">
        <f t="shared" si="73"/>
        <v/>
      </c>
      <c r="DJ61" s="22" t="str">
        <f t="shared" si="74"/>
        <v/>
      </c>
      <c r="DK61" s="22" t="str">
        <f t="shared" si="75"/>
        <v/>
      </c>
      <c r="DL61" s="22" t="str">
        <f t="shared" si="76"/>
        <v/>
      </c>
      <c r="DM61" s="22" t="str">
        <f t="shared" si="77"/>
        <v/>
      </c>
      <c r="DN61" s="22" t="str">
        <f t="shared" si="78"/>
        <v/>
      </c>
      <c r="DO61" s="22" t="str">
        <f t="shared" si="79"/>
        <v/>
      </c>
      <c r="DP61" s="22" t="str">
        <f t="shared" si="80"/>
        <v/>
      </c>
      <c r="DQ61" s="22" t="str">
        <f t="shared" si="81"/>
        <v/>
      </c>
      <c r="DR61" s="22" t="str">
        <f t="shared" si="82"/>
        <v/>
      </c>
      <c r="DS61" s="22" t="str">
        <f t="shared" si="83"/>
        <v/>
      </c>
      <c r="DT61" s="22" t="str">
        <f t="shared" si="84"/>
        <v/>
      </c>
      <c r="DU61" s="22" t="str">
        <f t="shared" si="85"/>
        <v/>
      </c>
      <c r="DV61" s="22" t="str">
        <f t="shared" si="86"/>
        <v/>
      </c>
      <c r="DW61" s="22" t="str">
        <f t="shared" si="87"/>
        <v/>
      </c>
      <c r="DX61" s="22" t="str">
        <f t="shared" si="88"/>
        <v/>
      </c>
      <c r="DY61" s="22" t="str">
        <f t="shared" si="89"/>
        <v/>
      </c>
      <c r="DZ61" s="22" t="str">
        <f t="shared" si="90"/>
        <v/>
      </c>
      <c r="EA61" s="22" t="str">
        <f t="shared" si="91"/>
        <v/>
      </c>
      <c r="EB61" s="22" t="str">
        <f t="shared" si="92"/>
        <v/>
      </c>
      <c r="EC61" s="22" t="str">
        <f t="shared" si="93"/>
        <v/>
      </c>
      <c r="ED61" s="22" t="str">
        <f t="shared" si="94"/>
        <v/>
      </c>
      <c r="EE61" s="22" t="str">
        <f t="shared" si="95"/>
        <v/>
      </c>
    </row>
    <row r="62" spans="1:135" ht="11.25" customHeight="1">
      <c r="A62" s="63" t="s">
        <v>199</v>
      </c>
      <c r="B62" s="63" t="s">
        <v>80</v>
      </c>
      <c r="C62" s="83" t="s">
        <v>227</v>
      </c>
      <c r="D62" s="83" t="s">
        <v>156</v>
      </c>
      <c r="E62" s="57">
        <v>1</v>
      </c>
      <c r="F62" s="64"/>
      <c r="G62" s="58">
        <v>39424</v>
      </c>
      <c r="H62" s="86"/>
      <c r="I62" s="59">
        <v>0</v>
      </c>
      <c r="J62" s="58"/>
      <c r="K62" s="65"/>
      <c r="L62" s="66">
        <v>1</v>
      </c>
      <c r="M62" s="65"/>
      <c r="N62" s="65"/>
      <c r="O62" s="62">
        <f t="shared" si="99"/>
        <v>1</v>
      </c>
      <c r="P62" s="62">
        <f t="shared" si="100"/>
        <v>12</v>
      </c>
      <c r="Q62" s="62">
        <f t="shared" si="101"/>
        <v>2007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DC62" s="22" t="str">
        <f>IF(Q66=1977,IF($E66=0,"",$E66),"")</f>
        <v/>
      </c>
      <c r="DD62" s="22" t="str">
        <f>IF(Q66=1978,IF($E66=0,"",$E66),"")</f>
        <v/>
      </c>
      <c r="DE62" s="22" t="str">
        <f>IF(Q66=1979,IF($E66=0,"",$E66),"")</f>
        <v/>
      </c>
      <c r="DF62" s="22" t="str">
        <f>IF(Q66=1980,IF($E66=0,"",$E66),"")</f>
        <v/>
      </c>
      <c r="DG62" s="22" t="str">
        <f>IF(Q66=1981,IF($E66=0,"",$E66),"")</f>
        <v/>
      </c>
      <c r="DH62" s="22" t="str">
        <f>IF(Q66=1982,IF($E66=0,"",$E66),"")</f>
        <v/>
      </c>
      <c r="DI62" s="22" t="str">
        <f>IF(Q66=1983,IF($E66=0,"",$E66),"")</f>
        <v/>
      </c>
      <c r="DJ62" s="22" t="str">
        <f>IF(Q66=1984,IF($E66=0,"",$E66),"")</f>
        <v/>
      </c>
      <c r="DK62" s="22" t="str">
        <f>IF(Q66=1985,IF($E66=0,"",$E66),"")</f>
        <v/>
      </c>
      <c r="DL62" s="22" t="str">
        <f>IF(Q66=1986,IF($E66=0,"",$E66),"")</f>
        <v/>
      </c>
      <c r="DM62" s="22" t="str">
        <f>IF(Q66=1987,IF($E66=0,"",$E66),"")</f>
        <v/>
      </c>
      <c r="DN62" s="22" t="str">
        <f>IF(Q66=1988,IF($E66=0,"",$E66),"")</f>
        <v/>
      </c>
      <c r="DO62" s="22" t="str">
        <f>IF(Q66=1989,IF($E66=0,"",$E66),"")</f>
        <v/>
      </c>
      <c r="DP62" s="22" t="str">
        <f>IF(Q66=1990,IF($E66=0,"",$E66),"")</f>
        <v/>
      </c>
      <c r="DQ62" s="22" t="str">
        <f>IF(Q66=1991,IF($E66=0,"",$E66),"")</f>
        <v/>
      </c>
      <c r="DR62" s="22" t="str">
        <f>IF(Q66=1992,IF($E66=0,"",$E66),"")</f>
        <v/>
      </c>
      <c r="DS62" s="22" t="str">
        <f>IF(Q66=1993,IF($E66=0,"",$E66),"")</f>
        <v/>
      </c>
      <c r="DT62" s="22" t="str">
        <f>IF(Q66=1994,IF($E66=0,"",$E66),"")</f>
        <v/>
      </c>
      <c r="DU62" s="22" t="str">
        <f>IF(Q66=1995,IF($E66=0,"",$E66),"")</f>
        <v/>
      </c>
      <c r="DV62" s="22" t="str">
        <f>IF(Q66=1996,IF($E66=0,"",$E66),"")</f>
        <v/>
      </c>
      <c r="DW62" s="22" t="str">
        <f>IF(Q66=1997,IF($E66=0,"",$E66),"")</f>
        <v/>
      </c>
      <c r="DX62" s="22" t="str">
        <f>IF(Q66=1998,IF($E66=0,"",$E66),"")</f>
        <v/>
      </c>
      <c r="DY62" s="22" t="str">
        <f>IF(Q66=1999,IF($E66=0,"",$E66),"")</f>
        <v/>
      </c>
      <c r="DZ62" s="22" t="str">
        <f>IF(Q66=2000,IF($E66=0,"",$E66),"")</f>
        <v/>
      </c>
      <c r="EA62" s="22" t="str">
        <f>IF(Q66=2001,IF($E66=0,"",$E66),"")</f>
        <v/>
      </c>
      <c r="EB62" s="22" t="str">
        <f>IF(Q66=2002,IF($E66=0,"",$E66),"")</f>
        <v/>
      </c>
      <c r="EC62" s="22" t="str">
        <f>IF(Q66=2003,IF($E66=0,"",$E66),"")</f>
        <v/>
      </c>
      <c r="ED62" s="22" t="str">
        <f>IF(Q66=2004,IF($E66=0,"",$E66),"")</f>
        <v/>
      </c>
      <c r="EE62" s="22" t="str">
        <f>IF(Q66=2005,IF($E66=0,"",$E66),"")</f>
        <v/>
      </c>
    </row>
    <row r="63" spans="1:135" ht="11.25" customHeight="1">
      <c r="A63" s="63" t="s">
        <v>199</v>
      </c>
      <c r="B63" s="63" t="s">
        <v>79</v>
      </c>
      <c r="C63" s="83" t="s">
        <v>191</v>
      </c>
      <c r="D63" s="83" t="s">
        <v>222</v>
      </c>
      <c r="E63" s="57">
        <v>1</v>
      </c>
      <c r="F63" s="64"/>
      <c r="G63" s="58">
        <v>39437</v>
      </c>
      <c r="H63" s="86">
        <v>39539</v>
      </c>
      <c r="I63" s="59">
        <v>0</v>
      </c>
      <c r="J63" s="58"/>
      <c r="K63" s="65"/>
      <c r="L63" s="66">
        <v>0</v>
      </c>
      <c r="M63" s="65"/>
      <c r="N63" s="67" t="s">
        <v>255</v>
      </c>
      <c r="O63" s="62">
        <f t="shared" ref="O63:O83" si="102">IF(DAY(G63)&lt;=10,1,IF(DAY(G63)&gt;20,3,2))</f>
        <v>3</v>
      </c>
      <c r="P63" s="62">
        <f t="shared" ref="P63:P83" si="103">MONTH(G63)</f>
        <v>12</v>
      </c>
      <c r="Q63" s="62">
        <f t="shared" ref="Q63:Q83" si="104">YEAR(G63)</f>
        <v>2007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</row>
    <row r="64" spans="1:135" ht="11.25" customHeight="1">
      <c r="A64" s="63" t="s">
        <v>199</v>
      </c>
      <c r="B64" s="63" t="s">
        <v>79</v>
      </c>
      <c r="C64" s="83" t="s">
        <v>191</v>
      </c>
      <c r="D64" s="83" t="s">
        <v>222</v>
      </c>
      <c r="E64" s="57">
        <v>1</v>
      </c>
      <c r="F64" s="54" t="s">
        <v>202</v>
      </c>
      <c r="G64" s="58">
        <v>39448</v>
      </c>
      <c r="H64" s="86">
        <v>39525</v>
      </c>
      <c r="I64" s="59">
        <v>0</v>
      </c>
      <c r="J64" s="58"/>
      <c r="K64" s="65"/>
      <c r="L64" s="66">
        <v>0</v>
      </c>
      <c r="M64" s="65"/>
      <c r="N64" s="67" t="s">
        <v>263</v>
      </c>
      <c r="O64" s="62">
        <f t="shared" si="102"/>
        <v>1</v>
      </c>
      <c r="P64" s="62">
        <f t="shared" si="103"/>
        <v>1</v>
      </c>
      <c r="Q64" s="62">
        <f t="shared" si="104"/>
        <v>2008</v>
      </c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</row>
    <row r="65" spans="1:135" ht="11.25" customHeight="1">
      <c r="A65" s="63" t="s">
        <v>199</v>
      </c>
      <c r="B65" s="63" t="s">
        <v>81</v>
      </c>
      <c r="C65" s="83" t="s">
        <v>176</v>
      </c>
      <c r="D65" s="83" t="s">
        <v>169</v>
      </c>
      <c r="E65" s="57">
        <v>1</v>
      </c>
      <c r="F65" s="54" t="s">
        <v>208</v>
      </c>
      <c r="G65" s="58">
        <v>39448</v>
      </c>
      <c r="H65" s="86">
        <v>39454</v>
      </c>
      <c r="I65" s="59">
        <v>0</v>
      </c>
      <c r="J65" s="58"/>
      <c r="K65" s="65"/>
      <c r="L65" s="66">
        <v>0</v>
      </c>
      <c r="M65" s="65"/>
      <c r="N65" s="67" t="s">
        <v>263</v>
      </c>
      <c r="O65" s="62">
        <f t="shared" si="102"/>
        <v>1</v>
      </c>
      <c r="P65" s="62">
        <f t="shared" si="103"/>
        <v>1</v>
      </c>
      <c r="Q65" s="62">
        <f t="shared" si="104"/>
        <v>2008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</row>
    <row r="66" spans="1:135" ht="11.25" customHeight="1">
      <c r="A66" s="63" t="s">
        <v>199</v>
      </c>
      <c r="B66" s="63" t="s">
        <v>80</v>
      </c>
      <c r="C66" s="83" t="s">
        <v>220</v>
      </c>
      <c r="D66" s="83" t="s">
        <v>156</v>
      </c>
      <c r="E66" s="57">
        <v>1</v>
      </c>
      <c r="F66" s="54" t="s">
        <v>202</v>
      </c>
      <c r="G66" s="58">
        <v>39481</v>
      </c>
      <c r="H66" s="86">
        <v>39488</v>
      </c>
      <c r="I66" s="59">
        <v>0</v>
      </c>
      <c r="J66" s="58"/>
      <c r="K66" s="65"/>
      <c r="L66" s="66">
        <v>0</v>
      </c>
      <c r="M66" s="65"/>
      <c r="N66" s="67" t="s">
        <v>231</v>
      </c>
      <c r="O66" s="62">
        <f t="shared" si="102"/>
        <v>1</v>
      </c>
      <c r="P66" s="62">
        <f t="shared" si="103"/>
        <v>2</v>
      </c>
      <c r="Q66" s="62">
        <f t="shared" si="104"/>
        <v>2008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DC66" s="22" t="str">
        <f>IF(Q74=1977,IF($E74=0,"",$E74),"")</f>
        <v/>
      </c>
      <c r="DD66" s="22" t="str">
        <f>IF(Q74=1978,IF($E74=0,"",$E74),"")</f>
        <v/>
      </c>
      <c r="DE66" s="22" t="str">
        <f>IF(Q74=1979,IF($E74=0,"",$E74),"")</f>
        <v/>
      </c>
      <c r="DF66" s="22" t="str">
        <f>IF(Q74=1980,IF($E74=0,"",$E74),"")</f>
        <v/>
      </c>
      <c r="DG66" s="22" t="str">
        <f>IF(Q74=1981,IF($E74=0,"",$E74),"")</f>
        <v/>
      </c>
      <c r="DH66" s="22" t="str">
        <f>IF(Q74=1982,IF($E74=0,"",$E74),"")</f>
        <v/>
      </c>
      <c r="DI66" s="22" t="str">
        <f>IF(Q74=1983,IF($E74=0,"",$E74),"")</f>
        <v/>
      </c>
      <c r="DJ66" s="22" t="str">
        <f>IF(Q74=1984,IF($E74=0,"",$E74),"")</f>
        <v/>
      </c>
      <c r="DK66" s="22" t="str">
        <f>IF(Q74=1985,IF($E74=0,"",$E74),"")</f>
        <v/>
      </c>
      <c r="DL66" s="22" t="str">
        <f>IF(Q74=1986,IF($E74=0,"",$E74),"")</f>
        <v/>
      </c>
      <c r="DM66" s="22" t="str">
        <f>IF(Q74=1987,IF($E74=0,"",$E74),"")</f>
        <v/>
      </c>
      <c r="DN66" s="22" t="str">
        <f>IF(Q74=1988,IF($E74=0,"",$E74),"")</f>
        <v/>
      </c>
      <c r="DO66" s="22" t="str">
        <f>IF(Q74=1989,IF($E74=0,"",$E74),"")</f>
        <v/>
      </c>
      <c r="DP66" s="22" t="str">
        <f>IF(Q74=1990,IF($E74=0,"",$E74),"")</f>
        <v/>
      </c>
      <c r="DQ66" s="22" t="str">
        <f>IF(Q74=1991,IF($E74=0,"",$E74),"")</f>
        <v/>
      </c>
      <c r="DR66" s="22" t="str">
        <f>IF(Q74=1992,IF($E74=0,"",$E74),"")</f>
        <v/>
      </c>
      <c r="DS66" s="22" t="str">
        <f>IF(Q74=1993,IF($E74=0,"",$E74),"")</f>
        <v/>
      </c>
      <c r="DT66" s="22" t="str">
        <f>IF(Q74=1994,IF($E74=0,"",$E74),"")</f>
        <v/>
      </c>
      <c r="DU66" s="22" t="str">
        <f>IF(Q74=1995,IF($E74=0,"",$E74),"")</f>
        <v/>
      </c>
      <c r="DV66" s="22" t="str">
        <f>IF(Q74=1996,IF($E74=0,"",$E74),"")</f>
        <v/>
      </c>
      <c r="DW66" s="22" t="str">
        <f>IF(Q74=1997,IF($E74=0,"",$E74),"")</f>
        <v/>
      </c>
      <c r="DX66" s="22" t="str">
        <f>IF(Q74=1998,IF($E74=0,"",$E74),"")</f>
        <v/>
      </c>
      <c r="DY66" s="22" t="str">
        <f>IF(Q74=1999,IF($E74=0,"",$E74),"")</f>
        <v/>
      </c>
      <c r="DZ66" s="22" t="str">
        <f>IF(Q74=2000,IF($E74=0,"",$E74),"")</f>
        <v/>
      </c>
      <c r="EA66" s="22" t="str">
        <f>IF(Q74=2001,IF($E74=0,"",$E74),"")</f>
        <v/>
      </c>
      <c r="EB66" s="22" t="str">
        <f>IF(Q74=2002,IF($E74=0,"",$E74),"")</f>
        <v/>
      </c>
      <c r="EC66" s="22" t="str">
        <f>IF(Q74=2003,IF($E74=0,"",$E74),"")</f>
        <v/>
      </c>
      <c r="ED66" s="22" t="str">
        <f>IF(Q74=2004,IF($E74=0,"",$E74),"")</f>
        <v/>
      </c>
      <c r="EE66" s="22" t="str">
        <f>IF(Q74=2005,IF($E74=0,"",$E74),"")</f>
        <v/>
      </c>
    </row>
    <row r="67" spans="1:135" ht="11.25" customHeight="1">
      <c r="A67" s="63" t="s">
        <v>199</v>
      </c>
      <c r="B67" s="63" t="s">
        <v>81</v>
      </c>
      <c r="C67" s="83" t="s">
        <v>177</v>
      </c>
      <c r="D67" s="83" t="s">
        <v>178</v>
      </c>
      <c r="E67" s="57">
        <v>1</v>
      </c>
      <c r="F67" s="54" t="s">
        <v>208</v>
      </c>
      <c r="G67" s="58">
        <v>39483</v>
      </c>
      <c r="H67" s="58">
        <v>39502</v>
      </c>
      <c r="I67" s="59">
        <v>0</v>
      </c>
      <c r="J67" s="58"/>
      <c r="K67" s="65"/>
      <c r="L67" s="66">
        <v>0</v>
      </c>
      <c r="M67" s="65"/>
      <c r="N67" s="67" t="s">
        <v>232</v>
      </c>
      <c r="O67" s="62">
        <f t="shared" si="102"/>
        <v>1</v>
      </c>
      <c r="P67" s="62">
        <f t="shared" si="103"/>
        <v>2</v>
      </c>
      <c r="Q67" s="62">
        <f t="shared" si="104"/>
        <v>2008</v>
      </c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</row>
    <row r="68" spans="1:135" ht="11.25" customHeight="1">
      <c r="A68" s="63" t="s">
        <v>199</v>
      </c>
      <c r="B68" s="63" t="s">
        <v>81</v>
      </c>
      <c r="C68" s="83" t="s">
        <v>179</v>
      </c>
      <c r="D68" s="83" t="s">
        <v>180</v>
      </c>
      <c r="E68" s="57">
        <v>1</v>
      </c>
      <c r="F68" s="54" t="s">
        <v>208</v>
      </c>
      <c r="G68" s="58">
        <v>39493</v>
      </c>
      <c r="H68" s="58">
        <v>39494</v>
      </c>
      <c r="I68" s="59">
        <v>0</v>
      </c>
      <c r="J68" s="58"/>
      <c r="K68" s="65"/>
      <c r="L68" s="66">
        <v>0</v>
      </c>
      <c r="M68" s="65"/>
      <c r="N68" s="67" t="s">
        <v>232</v>
      </c>
      <c r="O68" s="62">
        <f t="shared" si="102"/>
        <v>2</v>
      </c>
      <c r="P68" s="62">
        <f t="shared" si="103"/>
        <v>2</v>
      </c>
      <c r="Q68" s="62">
        <f t="shared" si="104"/>
        <v>2008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</row>
    <row r="69" spans="1:135" ht="11.25" customHeight="1">
      <c r="A69" s="63" t="s">
        <v>199</v>
      </c>
      <c r="B69" s="63" t="s">
        <v>71</v>
      </c>
      <c r="C69" s="83" t="s">
        <v>171</v>
      </c>
      <c r="D69" s="83" t="s">
        <v>283</v>
      </c>
      <c r="E69" s="57">
        <v>1</v>
      </c>
      <c r="F69" s="54" t="s">
        <v>202</v>
      </c>
      <c r="G69" s="58">
        <v>39510</v>
      </c>
      <c r="H69" s="58">
        <v>39546</v>
      </c>
      <c r="I69" s="59">
        <v>0</v>
      </c>
      <c r="J69" s="58"/>
      <c r="K69" s="65"/>
      <c r="L69" s="66">
        <v>1</v>
      </c>
      <c r="M69" s="65"/>
      <c r="N69" s="65"/>
      <c r="O69" s="62">
        <f t="shared" si="102"/>
        <v>1</v>
      </c>
      <c r="P69" s="62">
        <f t="shared" si="103"/>
        <v>3</v>
      </c>
      <c r="Q69" s="62">
        <f t="shared" si="104"/>
        <v>2008</v>
      </c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</row>
    <row r="70" spans="1:135" ht="11.25" customHeight="1">
      <c r="A70" s="63" t="s">
        <v>199</v>
      </c>
      <c r="B70" s="63" t="s">
        <v>79</v>
      </c>
      <c r="C70" s="83" t="s">
        <v>172</v>
      </c>
      <c r="D70" s="83" t="s">
        <v>222</v>
      </c>
      <c r="E70" s="57">
        <v>1</v>
      </c>
      <c r="F70" s="54" t="s">
        <v>202</v>
      </c>
      <c r="G70" s="58">
        <v>39525</v>
      </c>
      <c r="H70" s="58">
        <v>39535</v>
      </c>
      <c r="I70" s="59">
        <v>0</v>
      </c>
      <c r="J70" s="58"/>
      <c r="K70" s="65"/>
      <c r="L70" s="66">
        <v>0</v>
      </c>
      <c r="M70" s="65"/>
      <c r="N70" s="67" t="s">
        <v>256</v>
      </c>
      <c r="O70" s="62">
        <f t="shared" si="102"/>
        <v>2</v>
      </c>
      <c r="P70" s="62">
        <f t="shared" si="103"/>
        <v>3</v>
      </c>
      <c r="Q70" s="62">
        <f t="shared" si="104"/>
        <v>2008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</row>
    <row r="71" spans="1:135" ht="11.25" customHeight="1">
      <c r="A71" s="63" t="s">
        <v>199</v>
      </c>
      <c r="B71" s="63" t="s">
        <v>82</v>
      </c>
      <c r="C71" s="83" t="s">
        <v>157</v>
      </c>
      <c r="D71" s="83"/>
      <c r="E71" s="57">
        <v>1</v>
      </c>
      <c r="F71" s="54" t="s">
        <v>202</v>
      </c>
      <c r="G71" s="58">
        <v>39526</v>
      </c>
      <c r="H71" s="58">
        <v>39544</v>
      </c>
      <c r="I71" s="59">
        <v>0</v>
      </c>
      <c r="J71" s="58"/>
      <c r="K71" s="65"/>
      <c r="L71" s="66">
        <v>1</v>
      </c>
      <c r="M71" s="65"/>
      <c r="N71" s="65"/>
      <c r="O71" s="62">
        <f t="shared" si="102"/>
        <v>2</v>
      </c>
      <c r="P71" s="62">
        <f t="shared" si="103"/>
        <v>3</v>
      </c>
      <c r="Q71" s="62">
        <f t="shared" si="104"/>
        <v>2008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</row>
    <row r="72" spans="1:135" ht="11.25" customHeight="1">
      <c r="A72" s="63" t="s">
        <v>199</v>
      </c>
      <c r="B72" s="63" t="s">
        <v>71</v>
      </c>
      <c r="C72" s="83" t="s">
        <v>136</v>
      </c>
      <c r="D72" s="83" t="s">
        <v>278</v>
      </c>
      <c r="E72" s="57">
        <v>1</v>
      </c>
      <c r="F72" s="54" t="s">
        <v>201</v>
      </c>
      <c r="G72" s="58">
        <v>39537</v>
      </c>
      <c r="H72" s="58">
        <v>39562</v>
      </c>
      <c r="I72" s="59">
        <v>0</v>
      </c>
      <c r="J72" s="58"/>
      <c r="K72" s="65"/>
      <c r="L72" s="66">
        <v>1</v>
      </c>
      <c r="M72" s="65"/>
      <c r="N72" s="65"/>
      <c r="O72" s="62">
        <f t="shared" si="102"/>
        <v>3</v>
      </c>
      <c r="P72" s="62">
        <f t="shared" si="103"/>
        <v>3</v>
      </c>
      <c r="Q72" s="62">
        <f t="shared" si="104"/>
        <v>2008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</row>
    <row r="73" spans="1:135" ht="11.25" customHeight="1">
      <c r="A73" s="63" t="s">
        <v>199</v>
      </c>
      <c r="B73" s="63" t="s">
        <v>79</v>
      </c>
      <c r="C73" s="83" t="s">
        <v>173</v>
      </c>
      <c r="D73" s="83" t="s">
        <v>174</v>
      </c>
      <c r="E73" s="57">
        <v>1</v>
      </c>
      <c r="F73" s="54" t="s">
        <v>202</v>
      </c>
      <c r="G73" s="58">
        <v>39539</v>
      </c>
      <c r="H73" s="58"/>
      <c r="I73" s="59">
        <v>0</v>
      </c>
      <c r="J73" s="58"/>
      <c r="K73" s="65"/>
      <c r="L73" s="66">
        <v>0</v>
      </c>
      <c r="M73" s="65"/>
      <c r="N73" s="65" t="s">
        <v>175</v>
      </c>
      <c r="O73" s="62">
        <f t="shared" si="102"/>
        <v>1</v>
      </c>
      <c r="P73" s="62">
        <f t="shared" si="103"/>
        <v>4</v>
      </c>
      <c r="Q73" s="62">
        <f t="shared" si="104"/>
        <v>2008</v>
      </c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</row>
    <row r="74" spans="1:135" ht="11.25" customHeight="1">
      <c r="A74" s="63" t="s">
        <v>199</v>
      </c>
      <c r="B74" s="63" t="s">
        <v>70</v>
      </c>
      <c r="C74" s="83" t="s">
        <v>149</v>
      </c>
      <c r="D74" s="83"/>
      <c r="E74" s="57">
        <v>1</v>
      </c>
      <c r="F74" s="54" t="s">
        <v>201</v>
      </c>
      <c r="G74" s="58">
        <v>39650</v>
      </c>
      <c r="H74" s="58">
        <v>39677</v>
      </c>
      <c r="I74" s="59">
        <v>0</v>
      </c>
      <c r="J74" s="58"/>
      <c r="K74" s="65"/>
      <c r="L74" s="66">
        <v>1</v>
      </c>
      <c r="M74" s="65"/>
      <c r="N74" s="65"/>
      <c r="O74" s="62">
        <f t="shared" si="102"/>
        <v>3</v>
      </c>
      <c r="P74" s="62">
        <f t="shared" si="103"/>
        <v>7</v>
      </c>
      <c r="Q74" s="62">
        <f t="shared" si="104"/>
        <v>2008</v>
      </c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DC74" s="22" t="str">
        <f>IF(Q76=1977,IF($E76=0,"",$E76),"")</f>
        <v/>
      </c>
      <c r="DD74" s="22" t="str">
        <f>IF(Q76=1978,IF($E76=0,"",$E76),"")</f>
        <v/>
      </c>
      <c r="DE74" s="22" t="str">
        <f>IF(Q76=1979,IF($E76=0,"",$E76),"")</f>
        <v/>
      </c>
      <c r="DF74" s="22" t="str">
        <f>IF(Q76=1980,IF($E76=0,"",$E76),"")</f>
        <v/>
      </c>
      <c r="DG74" s="22" t="str">
        <f>IF(Q76=1981,IF($E76=0,"",$E76),"")</f>
        <v/>
      </c>
      <c r="DH74" s="22" t="str">
        <f>IF(Q76=1982,IF($E76=0,"",$E76),"")</f>
        <v/>
      </c>
      <c r="DI74" s="22" t="str">
        <f>IF(Q76=1983,IF($E76=0,"",$E76),"")</f>
        <v/>
      </c>
      <c r="DJ74" s="22" t="str">
        <f>IF(Q76=1984,IF($E76=0,"",$E76),"")</f>
        <v/>
      </c>
      <c r="DK74" s="22" t="str">
        <f>IF(Q76=1985,IF($E76=0,"",$E76),"")</f>
        <v/>
      </c>
      <c r="DL74" s="22" t="str">
        <f>IF(Q76=1986,IF($E76=0,"",$E76),"")</f>
        <v/>
      </c>
      <c r="DM74" s="22" t="str">
        <f>IF(Q76=1987,IF($E76=0,"",$E76),"")</f>
        <v/>
      </c>
      <c r="DN74" s="22" t="str">
        <f>IF(Q76=1988,IF($E76=0,"",$E76),"")</f>
        <v/>
      </c>
      <c r="DO74" s="22" t="str">
        <f>IF(Q76=1989,IF($E76=0,"",$E76),"")</f>
        <v/>
      </c>
      <c r="DP74" s="22" t="str">
        <f>IF(Q76=1990,IF($E76=0,"",$E76),"")</f>
        <v/>
      </c>
      <c r="DQ74" s="22" t="str">
        <f>IF(Q76=1991,IF($E76=0,"",$E76),"")</f>
        <v/>
      </c>
      <c r="DR74" s="22" t="str">
        <f>IF(Q76=1992,IF($E76=0,"",$E76),"")</f>
        <v/>
      </c>
      <c r="DS74" s="22" t="str">
        <f>IF(Q76=1993,IF($E76=0,"",$E76),"")</f>
        <v/>
      </c>
      <c r="DT74" s="22" t="str">
        <f>IF(Q76=1994,IF($E76=0,"",$E76),"")</f>
        <v/>
      </c>
      <c r="DU74" s="22" t="str">
        <f>IF(Q76=1995,IF($E76=0,"",$E76),"")</f>
        <v/>
      </c>
      <c r="DV74" s="22" t="str">
        <f>IF(Q76=1996,IF($E76=0,"",$E76),"")</f>
        <v/>
      </c>
      <c r="DW74" s="22" t="str">
        <f>IF(Q76=1997,IF($E76=0,"",$E76),"")</f>
        <v/>
      </c>
      <c r="DX74" s="22" t="str">
        <f>IF(Q76=1998,IF($E76=0,"",$E76),"")</f>
        <v/>
      </c>
      <c r="DY74" s="22" t="str">
        <f>IF(Q76=1999,IF($E76=0,"",$E76),"")</f>
        <v/>
      </c>
      <c r="DZ74" s="22" t="str">
        <f>IF(Q76=2000,IF($E76=0,"",$E76),"")</f>
        <v/>
      </c>
      <c r="EA74" s="22" t="str">
        <f>IF(Q76=2001,IF($E76=0,"",$E76),"")</f>
        <v/>
      </c>
      <c r="EB74" s="22" t="str">
        <f>IF(Q76=2002,IF($E76=0,"",$E76),"")</f>
        <v/>
      </c>
      <c r="EC74" s="22" t="str">
        <f>IF(Q76=2003,IF($E76=0,"",$E76),"")</f>
        <v/>
      </c>
      <c r="ED74" s="22" t="str">
        <f>IF(Q76=2004,IF($E76=0,"",$E76),"")</f>
        <v/>
      </c>
      <c r="EE74" s="22" t="str">
        <f>IF(Q76=2005,IF($E76=0,"",$E76),"")</f>
        <v/>
      </c>
    </row>
    <row r="75" spans="1:135" ht="11.25" customHeight="1">
      <c r="A75" s="63" t="s">
        <v>199</v>
      </c>
      <c r="B75" s="63" t="s">
        <v>80</v>
      </c>
      <c r="C75" s="83" t="s">
        <v>226</v>
      </c>
      <c r="D75" s="83" t="s">
        <v>156</v>
      </c>
      <c r="E75" s="57">
        <v>1</v>
      </c>
      <c r="F75" s="54" t="s">
        <v>202</v>
      </c>
      <c r="G75" s="58">
        <v>39714</v>
      </c>
      <c r="H75" s="58"/>
      <c r="I75" s="59">
        <v>0</v>
      </c>
      <c r="J75" s="58"/>
      <c r="K75" s="65"/>
      <c r="L75" s="66">
        <v>1</v>
      </c>
      <c r="M75" s="65"/>
      <c r="N75" s="65"/>
      <c r="O75" s="62">
        <f t="shared" si="102"/>
        <v>3</v>
      </c>
      <c r="P75" s="62">
        <f t="shared" si="103"/>
        <v>9</v>
      </c>
      <c r="Q75" s="62">
        <f t="shared" si="104"/>
        <v>2008</v>
      </c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</row>
    <row r="76" spans="1:135" ht="11.25" customHeight="1">
      <c r="A76" s="63" t="s">
        <v>199</v>
      </c>
      <c r="B76" s="63" t="s">
        <v>70</v>
      </c>
      <c r="C76" s="83" t="s">
        <v>170</v>
      </c>
      <c r="D76" s="83"/>
      <c r="E76" s="57">
        <v>2</v>
      </c>
      <c r="F76" s="54" t="s">
        <v>212</v>
      </c>
      <c r="G76" s="58">
        <v>39740</v>
      </c>
      <c r="H76" s="58">
        <v>39813</v>
      </c>
      <c r="I76" s="59">
        <v>0</v>
      </c>
      <c r="J76" s="58"/>
      <c r="K76" s="65"/>
      <c r="L76" s="66">
        <v>1</v>
      </c>
      <c r="M76" s="65"/>
      <c r="N76" s="65"/>
      <c r="O76" s="62">
        <f t="shared" si="102"/>
        <v>2</v>
      </c>
      <c r="P76" s="62">
        <f t="shared" si="103"/>
        <v>10</v>
      </c>
      <c r="Q76" s="62">
        <f t="shared" si="104"/>
        <v>2008</v>
      </c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DC76" s="22" t="str">
        <f t="shared" si="67"/>
        <v/>
      </c>
      <c r="DD76" s="22" t="str">
        <f t="shared" si="68"/>
        <v/>
      </c>
      <c r="DE76" s="22" t="str">
        <f t="shared" si="69"/>
        <v/>
      </c>
      <c r="DF76" s="22" t="str">
        <f t="shared" si="70"/>
        <v/>
      </c>
      <c r="DG76" s="22" t="str">
        <f t="shared" si="71"/>
        <v/>
      </c>
      <c r="DH76" s="22" t="str">
        <f t="shared" si="72"/>
        <v/>
      </c>
      <c r="DI76" s="22" t="str">
        <f t="shared" si="73"/>
        <v/>
      </c>
      <c r="DJ76" s="22" t="str">
        <f t="shared" si="74"/>
        <v/>
      </c>
      <c r="DK76" s="22" t="str">
        <f t="shared" si="75"/>
        <v/>
      </c>
      <c r="DL76" s="22" t="str">
        <f t="shared" si="76"/>
        <v/>
      </c>
      <c r="DM76" s="22" t="str">
        <f t="shared" si="77"/>
        <v/>
      </c>
      <c r="DN76" s="22" t="str">
        <f t="shared" si="78"/>
        <v/>
      </c>
      <c r="DO76" s="22" t="str">
        <f t="shared" si="79"/>
        <v/>
      </c>
      <c r="DP76" s="22" t="str">
        <f t="shared" si="80"/>
        <v/>
      </c>
      <c r="DQ76" s="22" t="str">
        <f t="shared" si="81"/>
        <v/>
      </c>
      <c r="DR76" s="22" t="str">
        <f t="shared" si="82"/>
        <v/>
      </c>
      <c r="DS76" s="22" t="str">
        <f t="shared" si="83"/>
        <v/>
      </c>
      <c r="DT76" s="22" t="str">
        <f t="shared" si="84"/>
        <v/>
      </c>
      <c r="DU76" s="22" t="str">
        <f t="shared" si="85"/>
        <v/>
      </c>
      <c r="DV76" s="22" t="str">
        <f t="shared" si="86"/>
        <v/>
      </c>
      <c r="DW76" s="22" t="str">
        <f t="shared" si="87"/>
        <v/>
      </c>
      <c r="DX76" s="22" t="str">
        <f t="shared" si="88"/>
        <v/>
      </c>
      <c r="DY76" s="22" t="str">
        <f t="shared" si="89"/>
        <v/>
      </c>
      <c r="DZ76" s="22" t="str">
        <f t="shared" si="90"/>
        <v/>
      </c>
      <c r="EA76" s="22" t="str">
        <f t="shared" si="91"/>
        <v/>
      </c>
      <c r="EB76" s="22" t="str">
        <f t="shared" si="92"/>
        <v/>
      </c>
      <c r="EC76" s="22" t="str">
        <f t="shared" si="93"/>
        <v/>
      </c>
      <c r="ED76" s="22" t="str">
        <f t="shared" si="94"/>
        <v/>
      </c>
      <c r="EE76" s="22" t="str">
        <f t="shared" si="95"/>
        <v/>
      </c>
    </row>
    <row r="77" spans="1:135" ht="11.25" customHeight="1">
      <c r="A77" s="63" t="s">
        <v>199</v>
      </c>
      <c r="B77" s="63" t="s">
        <v>80</v>
      </c>
      <c r="C77" s="83" t="s">
        <v>220</v>
      </c>
      <c r="D77" s="83" t="s">
        <v>156</v>
      </c>
      <c r="E77" s="57">
        <v>1</v>
      </c>
      <c r="F77" s="54" t="s">
        <v>202</v>
      </c>
      <c r="G77" s="58">
        <v>39743</v>
      </c>
      <c r="H77" s="58"/>
      <c r="I77" s="59">
        <v>0</v>
      </c>
      <c r="J77" s="58"/>
      <c r="K77" s="65"/>
      <c r="L77" s="66">
        <v>0</v>
      </c>
      <c r="M77" s="65"/>
      <c r="N77" s="67" t="s">
        <v>230</v>
      </c>
      <c r="O77" s="62">
        <f t="shared" si="102"/>
        <v>3</v>
      </c>
      <c r="P77" s="62">
        <f t="shared" si="103"/>
        <v>10</v>
      </c>
      <c r="Q77" s="62">
        <f t="shared" si="104"/>
        <v>2008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DC77" s="22" t="str">
        <f t="shared" si="67"/>
        <v/>
      </c>
      <c r="DD77" s="22" t="str">
        <f t="shared" si="68"/>
        <v/>
      </c>
      <c r="DE77" s="22" t="str">
        <f t="shared" si="69"/>
        <v/>
      </c>
      <c r="DF77" s="22" t="str">
        <f t="shared" si="70"/>
        <v/>
      </c>
      <c r="DG77" s="22" t="str">
        <f t="shared" si="71"/>
        <v/>
      </c>
      <c r="DH77" s="22" t="str">
        <f t="shared" si="72"/>
        <v/>
      </c>
      <c r="DI77" s="22" t="str">
        <f t="shared" si="73"/>
        <v/>
      </c>
      <c r="DJ77" s="22" t="str">
        <f t="shared" si="74"/>
        <v/>
      </c>
      <c r="DK77" s="22" t="str">
        <f t="shared" si="75"/>
        <v/>
      </c>
      <c r="DL77" s="22" t="str">
        <f t="shared" si="76"/>
        <v/>
      </c>
      <c r="DM77" s="22" t="str">
        <f t="shared" si="77"/>
        <v/>
      </c>
      <c r="DN77" s="22" t="str">
        <f t="shared" si="78"/>
        <v/>
      </c>
      <c r="DO77" s="22" t="str">
        <f t="shared" si="79"/>
        <v/>
      </c>
      <c r="DP77" s="22" t="str">
        <f t="shared" si="80"/>
        <v/>
      </c>
      <c r="DQ77" s="22" t="str">
        <f t="shared" si="81"/>
        <v/>
      </c>
      <c r="DR77" s="22" t="str">
        <f t="shared" si="82"/>
        <v/>
      </c>
      <c r="DS77" s="22" t="str">
        <f t="shared" si="83"/>
        <v/>
      </c>
      <c r="DT77" s="22" t="str">
        <f t="shared" si="84"/>
        <v/>
      </c>
      <c r="DU77" s="22" t="str">
        <f t="shared" si="85"/>
        <v/>
      </c>
      <c r="DV77" s="22" t="str">
        <f t="shared" si="86"/>
        <v/>
      </c>
      <c r="DW77" s="22" t="str">
        <f t="shared" si="87"/>
        <v/>
      </c>
      <c r="DX77" s="22" t="str">
        <f t="shared" si="88"/>
        <v/>
      </c>
      <c r="DY77" s="22" t="str">
        <f t="shared" si="89"/>
        <v/>
      </c>
      <c r="DZ77" s="22" t="str">
        <f t="shared" si="90"/>
        <v/>
      </c>
      <c r="EA77" s="22" t="str">
        <f t="shared" si="91"/>
        <v/>
      </c>
      <c r="EB77" s="22" t="str">
        <f t="shared" si="92"/>
        <v/>
      </c>
      <c r="EC77" s="22" t="str">
        <f t="shared" si="93"/>
        <v/>
      </c>
      <c r="ED77" s="22" t="str">
        <f t="shared" si="94"/>
        <v/>
      </c>
      <c r="EE77" s="22" t="str">
        <f t="shared" si="95"/>
        <v/>
      </c>
    </row>
    <row r="78" spans="1:135" ht="11.25" customHeight="1">
      <c r="A78" s="63" t="s">
        <v>199</v>
      </c>
      <c r="B78" s="63" t="s">
        <v>80</v>
      </c>
      <c r="C78" s="83" t="s">
        <v>156</v>
      </c>
      <c r="D78" s="83"/>
      <c r="E78" s="57">
        <v>1</v>
      </c>
      <c r="F78" s="54" t="s">
        <v>202</v>
      </c>
      <c r="G78" s="58">
        <v>39808</v>
      </c>
      <c r="H78" s="58"/>
      <c r="I78" s="59">
        <v>0</v>
      </c>
      <c r="J78" s="58"/>
      <c r="K78" s="65"/>
      <c r="L78" s="66">
        <v>0</v>
      </c>
      <c r="M78" s="65"/>
      <c r="N78" s="67" t="s">
        <v>230</v>
      </c>
      <c r="O78" s="62">
        <f t="shared" si="102"/>
        <v>3</v>
      </c>
      <c r="P78" s="62">
        <f t="shared" si="103"/>
        <v>12</v>
      </c>
      <c r="Q78" s="62">
        <f t="shared" si="104"/>
        <v>2008</v>
      </c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DC78" s="22" t="str">
        <f t="shared" si="67"/>
        <v/>
      </c>
      <c r="DD78" s="22" t="str">
        <f t="shared" si="68"/>
        <v/>
      </c>
      <c r="DE78" s="22" t="str">
        <f t="shared" si="69"/>
        <v/>
      </c>
      <c r="DF78" s="22" t="str">
        <f t="shared" si="70"/>
        <v/>
      </c>
      <c r="DG78" s="22" t="str">
        <f t="shared" si="71"/>
        <v/>
      </c>
      <c r="DH78" s="22" t="str">
        <f t="shared" si="72"/>
        <v/>
      </c>
      <c r="DI78" s="22" t="str">
        <f t="shared" si="73"/>
        <v/>
      </c>
      <c r="DJ78" s="22" t="str">
        <f t="shared" si="74"/>
        <v/>
      </c>
      <c r="DK78" s="22" t="str">
        <f t="shared" si="75"/>
        <v/>
      </c>
      <c r="DL78" s="22" t="str">
        <f t="shared" si="76"/>
        <v/>
      </c>
      <c r="DM78" s="22" t="str">
        <f t="shared" si="77"/>
        <v/>
      </c>
      <c r="DN78" s="22" t="str">
        <f t="shared" si="78"/>
        <v/>
      </c>
      <c r="DO78" s="22" t="str">
        <f t="shared" si="79"/>
        <v/>
      </c>
      <c r="DP78" s="22" t="str">
        <f t="shared" si="80"/>
        <v/>
      </c>
      <c r="DQ78" s="22" t="str">
        <f t="shared" si="81"/>
        <v/>
      </c>
      <c r="DR78" s="22" t="str">
        <f t="shared" si="82"/>
        <v/>
      </c>
      <c r="DS78" s="22" t="str">
        <f t="shared" si="83"/>
        <v/>
      </c>
      <c r="DT78" s="22" t="str">
        <f t="shared" si="84"/>
        <v/>
      </c>
      <c r="DU78" s="22" t="str">
        <f t="shared" si="85"/>
        <v/>
      </c>
      <c r="DV78" s="22" t="str">
        <f t="shared" si="86"/>
        <v/>
      </c>
      <c r="DW78" s="22" t="str">
        <f t="shared" si="87"/>
        <v/>
      </c>
      <c r="DX78" s="22" t="str">
        <f t="shared" si="88"/>
        <v/>
      </c>
      <c r="DY78" s="22" t="str">
        <f t="shared" si="89"/>
        <v/>
      </c>
      <c r="DZ78" s="22" t="str">
        <f t="shared" si="90"/>
        <v/>
      </c>
      <c r="EA78" s="22" t="str">
        <f t="shared" si="91"/>
        <v/>
      </c>
      <c r="EB78" s="22" t="str">
        <f t="shared" si="92"/>
        <v/>
      </c>
      <c r="EC78" s="22" t="str">
        <f t="shared" si="93"/>
        <v/>
      </c>
      <c r="ED78" s="22" t="str">
        <f t="shared" si="94"/>
        <v/>
      </c>
      <c r="EE78" s="22" t="str">
        <f t="shared" si="95"/>
        <v/>
      </c>
    </row>
    <row r="79" spans="1:135" ht="11.25" customHeight="1">
      <c r="A79" s="63" t="s">
        <v>199</v>
      </c>
      <c r="B79" s="52" t="s">
        <v>66</v>
      </c>
      <c r="C79" s="83" t="s">
        <v>182</v>
      </c>
      <c r="D79" s="83" t="s">
        <v>134</v>
      </c>
      <c r="E79" s="57">
        <v>1</v>
      </c>
      <c r="F79" s="54" t="s">
        <v>209</v>
      </c>
      <c r="G79" s="58">
        <v>39822</v>
      </c>
      <c r="H79" s="58">
        <v>39837</v>
      </c>
      <c r="I79" s="59">
        <v>0</v>
      </c>
      <c r="J79" s="58"/>
      <c r="K79" s="65"/>
      <c r="L79" s="66">
        <v>1</v>
      </c>
      <c r="M79" s="65"/>
      <c r="N79" s="65"/>
      <c r="O79" s="62">
        <f t="shared" si="102"/>
        <v>1</v>
      </c>
      <c r="P79" s="62">
        <f t="shared" si="103"/>
        <v>1</v>
      </c>
      <c r="Q79" s="62">
        <f t="shared" si="104"/>
        <v>2009</v>
      </c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DC79" s="22" t="str">
        <f t="shared" si="67"/>
        <v/>
      </c>
      <c r="DD79" s="22" t="str">
        <f t="shared" si="68"/>
        <v/>
      </c>
      <c r="DE79" s="22" t="str">
        <f t="shared" si="69"/>
        <v/>
      </c>
      <c r="DF79" s="22" t="str">
        <f t="shared" si="70"/>
        <v/>
      </c>
      <c r="DG79" s="22" t="str">
        <f t="shared" si="71"/>
        <v/>
      </c>
      <c r="DH79" s="22" t="str">
        <f t="shared" si="72"/>
        <v/>
      </c>
      <c r="DI79" s="22" t="str">
        <f t="shared" si="73"/>
        <v/>
      </c>
      <c r="DJ79" s="22" t="str">
        <f t="shared" si="74"/>
        <v/>
      </c>
      <c r="DK79" s="22" t="str">
        <f t="shared" si="75"/>
        <v/>
      </c>
      <c r="DL79" s="22" t="str">
        <f t="shared" si="76"/>
        <v/>
      </c>
      <c r="DM79" s="22" t="str">
        <f t="shared" si="77"/>
        <v/>
      </c>
      <c r="DN79" s="22" t="str">
        <f t="shared" si="78"/>
        <v/>
      </c>
      <c r="DO79" s="22" t="str">
        <f t="shared" si="79"/>
        <v/>
      </c>
      <c r="DP79" s="22" t="str">
        <f t="shared" si="80"/>
        <v/>
      </c>
      <c r="DQ79" s="22" t="str">
        <f t="shared" si="81"/>
        <v/>
      </c>
      <c r="DR79" s="22" t="str">
        <f t="shared" si="82"/>
        <v/>
      </c>
      <c r="DS79" s="22" t="str">
        <f t="shared" si="83"/>
        <v/>
      </c>
      <c r="DT79" s="22" t="str">
        <f t="shared" si="84"/>
        <v/>
      </c>
      <c r="DU79" s="22" t="str">
        <f t="shared" si="85"/>
        <v/>
      </c>
      <c r="DV79" s="22" t="str">
        <f t="shared" si="86"/>
        <v/>
      </c>
      <c r="DW79" s="22" t="str">
        <f t="shared" si="87"/>
        <v/>
      </c>
      <c r="DX79" s="22" t="str">
        <f t="shared" si="88"/>
        <v/>
      </c>
      <c r="DY79" s="22" t="str">
        <f t="shared" si="89"/>
        <v/>
      </c>
      <c r="DZ79" s="22" t="str">
        <f t="shared" si="90"/>
        <v/>
      </c>
      <c r="EA79" s="22" t="str">
        <f t="shared" si="91"/>
        <v/>
      </c>
      <c r="EB79" s="22" t="str">
        <f t="shared" si="92"/>
        <v/>
      </c>
      <c r="EC79" s="22" t="str">
        <f t="shared" si="93"/>
        <v/>
      </c>
      <c r="ED79" s="22" t="str">
        <f t="shared" si="94"/>
        <v/>
      </c>
      <c r="EE79" s="22" t="str">
        <f t="shared" si="95"/>
        <v/>
      </c>
    </row>
    <row r="80" spans="1:135" ht="11.25" customHeight="1">
      <c r="A80" s="63" t="s">
        <v>199</v>
      </c>
      <c r="B80" s="52" t="s">
        <v>80</v>
      </c>
      <c r="C80" s="83" t="s">
        <v>156</v>
      </c>
      <c r="D80" s="83"/>
      <c r="E80" s="53">
        <v>1</v>
      </c>
      <c r="F80" s="54" t="s">
        <v>202</v>
      </c>
      <c r="G80" s="55">
        <v>39837</v>
      </c>
      <c r="H80" s="55">
        <v>39841</v>
      </c>
      <c r="I80" s="56">
        <v>0</v>
      </c>
      <c r="J80" s="55"/>
      <c r="K80" s="67"/>
      <c r="L80" s="68">
        <v>1</v>
      </c>
      <c r="M80" s="67"/>
      <c r="N80" s="67"/>
      <c r="O80" s="20">
        <f t="shared" si="102"/>
        <v>3</v>
      </c>
      <c r="P80" s="20">
        <f t="shared" si="103"/>
        <v>1</v>
      </c>
      <c r="Q80" s="20">
        <f t="shared" si="104"/>
        <v>2009</v>
      </c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DC80" s="22" t="str">
        <f t="shared" si="67"/>
        <v/>
      </c>
      <c r="DD80" s="22" t="str">
        <f t="shared" si="68"/>
        <v/>
      </c>
      <c r="DE80" s="22" t="str">
        <f t="shared" si="69"/>
        <v/>
      </c>
      <c r="DF80" s="22" t="str">
        <f t="shared" si="70"/>
        <v/>
      </c>
      <c r="DG80" s="22" t="str">
        <f t="shared" si="71"/>
        <v/>
      </c>
      <c r="DH80" s="22" t="str">
        <f t="shared" si="72"/>
        <v/>
      </c>
      <c r="DI80" s="22" t="str">
        <f t="shared" si="73"/>
        <v/>
      </c>
      <c r="DJ80" s="22" t="str">
        <f t="shared" si="74"/>
        <v/>
      </c>
      <c r="DK80" s="22" t="str">
        <f t="shared" si="75"/>
        <v/>
      </c>
      <c r="DL80" s="22" t="str">
        <f t="shared" si="76"/>
        <v/>
      </c>
      <c r="DM80" s="22" t="str">
        <f t="shared" si="77"/>
        <v/>
      </c>
      <c r="DN80" s="22" t="str">
        <f t="shared" si="78"/>
        <v/>
      </c>
      <c r="DO80" s="22" t="str">
        <f t="shared" si="79"/>
        <v/>
      </c>
      <c r="DP80" s="22" t="str">
        <f t="shared" si="80"/>
        <v/>
      </c>
      <c r="DQ80" s="22" t="str">
        <f t="shared" si="81"/>
        <v/>
      </c>
      <c r="DR80" s="22" t="str">
        <f t="shared" si="82"/>
        <v/>
      </c>
      <c r="DS80" s="22" t="str">
        <f t="shared" si="83"/>
        <v/>
      </c>
      <c r="DT80" s="22" t="str">
        <f t="shared" si="84"/>
        <v/>
      </c>
      <c r="DU80" s="22" t="str">
        <f t="shared" si="85"/>
        <v/>
      </c>
      <c r="DV80" s="22" t="str">
        <f t="shared" si="86"/>
        <v/>
      </c>
      <c r="DW80" s="22" t="str">
        <f t="shared" si="87"/>
        <v/>
      </c>
      <c r="DX80" s="22" t="str">
        <f t="shared" si="88"/>
        <v/>
      </c>
      <c r="DY80" s="22" t="str">
        <f t="shared" si="89"/>
        <v/>
      </c>
      <c r="DZ80" s="22" t="str">
        <f t="shared" si="90"/>
        <v/>
      </c>
      <c r="EA80" s="22" t="str">
        <f t="shared" si="91"/>
        <v/>
      </c>
      <c r="EB80" s="22" t="str">
        <f t="shared" si="92"/>
        <v/>
      </c>
      <c r="EC80" s="22" t="str">
        <f t="shared" si="93"/>
        <v/>
      </c>
      <c r="ED80" s="22" t="str">
        <f t="shared" si="94"/>
        <v/>
      </c>
      <c r="EE80" s="22" t="str">
        <f t="shared" si="95"/>
        <v/>
      </c>
    </row>
    <row r="81" spans="1:135" ht="11.25" customHeight="1">
      <c r="A81" s="63" t="s">
        <v>199</v>
      </c>
      <c r="B81" s="52" t="s">
        <v>80</v>
      </c>
      <c r="C81" s="83" t="s">
        <v>156</v>
      </c>
      <c r="D81" s="83"/>
      <c r="E81" s="53">
        <v>1</v>
      </c>
      <c r="F81" s="54" t="s">
        <v>202</v>
      </c>
      <c r="G81" s="55">
        <v>39837</v>
      </c>
      <c r="H81" s="55">
        <v>39862</v>
      </c>
      <c r="I81" s="56">
        <v>0</v>
      </c>
      <c r="J81" s="55"/>
      <c r="K81" s="67"/>
      <c r="L81" s="68">
        <v>0</v>
      </c>
      <c r="M81" s="67"/>
      <c r="N81" s="67" t="s">
        <v>257</v>
      </c>
      <c r="O81" s="20">
        <f t="shared" si="102"/>
        <v>3</v>
      </c>
      <c r="P81" s="20">
        <f t="shared" si="103"/>
        <v>1</v>
      </c>
      <c r="Q81" s="20">
        <f t="shared" si="104"/>
        <v>2009</v>
      </c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DC81" s="22" t="str">
        <f>IF(Q83=1977,IF($E83=0,"",$E83),"")</f>
        <v/>
      </c>
      <c r="DD81" s="22" t="str">
        <f>IF(Q83=1978,IF($E83=0,"",$E83),"")</f>
        <v/>
      </c>
      <c r="DE81" s="22" t="str">
        <f>IF(Q83=1979,IF($E83=0,"",$E83),"")</f>
        <v/>
      </c>
      <c r="DF81" s="22" t="str">
        <f>IF(Q83=1980,IF($E83=0,"",$E83),"")</f>
        <v/>
      </c>
      <c r="DG81" s="22" t="str">
        <f>IF(Q83=1981,IF($E83=0,"",$E83),"")</f>
        <v/>
      </c>
      <c r="DH81" s="22" t="str">
        <f>IF(Q83=1982,IF($E83=0,"",$E83),"")</f>
        <v/>
      </c>
      <c r="DI81" s="22" t="str">
        <f>IF(Q83=1983,IF($E83=0,"",$E83),"")</f>
        <v/>
      </c>
      <c r="DJ81" s="22" t="str">
        <f>IF(Q83=1984,IF($E83=0,"",$E83),"")</f>
        <v/>
      </c>
      <c r="DK81" s="22" t="str">
        <f>IF(Q83=1985,IF($E83=0,"",$E83),"")</f>
        <v/>
      </c>
      <c r="DL81" s="22" t="str">
        <f>IF(Q83=1986,IF($E83=0,"",$E83),"")</f>
        <v/>
      </c>
      <c r="DM81" s="22" t="str">
        <f>IF(Q83=1987,IF($E83=0,"",$E83),"")</f>
        <v/>
      </c>
      <c r="DN81" s="22" t="str">
        <f>IF(Q83=1988,IF($E83=0,"",$E83),"")</f>
        <v/>
      </c>
      <c r="DO81" s="22" t="str">
        <f>IF(Q83=1989,IF($E83=0,"",$E83),"")</f>
        <v/>
      </c>
      <c r="DP81" s="22" t="str">
        <f>IF(Q83=1990,IF($E83=0,"",$E83),"")</f>
        <v/>
      </c>
      <c r="DQ81" s="22" t="str">
        <f>IF(Q83=1991,IF($E83=0,"",$E83),"")</f>
        <v/>
      </c>
      <c r="DR81" s="22" t="str">
        <f>IF(Q83=1992,IF($E83=0,"",$E83),"")</f>
        <v/>
      </c>
      <c r="DS81" s="22" t="str">
        <f>IF(Q83=1993,IF($E83=0,"",$E83),"")</f>
        <v/>
      </c>
      <c r="DT81" s="22" t="str">
        <f>IF(Q83=1994,IF($E83=0,"",$E83),"")</f>
        <v/>
      </c>
      <c r="DU81" s="22" t="str">
        <f>IF(Q83=1995,IF($E83=0,"",$E83),"")</f>
        <v/>
      </c>
      <c r="DV81" s="22" t="str">
        <f>IF(Q83=1996,IF($E83=0,"",$E83),"")</f>
        <v/>
      </c>
      <c r="DW81" s="22" t="str">
        <f>IF(Q83=1997,IF($E83=0,"",$E83),"")</f>
        <v/>
      </c>
      <c r="DX81" s="22" t="str">
        <f>IF(Q83=1998,IF($E83=0,"",$E83),"")</f>
        <v/>
      </c>
      <c r="DY81" s="22" t="str">
        <f>IF(Q83=1999,IF($E83=0,"",$E83),"")</f>
        <v/>
      </c>
      <c r="DZ81" s="22" t="str">
        <f>IF(Q83=2000,IF($E83=0,"",$E83),"")</f>
        <v/>
      </c>
      <c r="EA81" s="22" t="str">
        <f>IF(Q83=2001,IF($E83=0,"",$E83),"")</f>
        <v/>
      </c>
      <c r="EB81" s="22" t="str">
        <f>IF(Q83=2002,IF($E83=0,"",$E83),"")</f>
        <v/>
      </c>
      <c r="EC81" s="22" t="str">
        <f>IF(Q83=2003,IF($E83=0,"",$E83),"")</f>
        <v/>
      </c>
      <c r="ED81" s="22" t="str">
        <f>IF(Q83=2004,IF($E83=0,"",$E83),"")</f>
        <v/>
      </c>
      <c r="EE81" s="22" t="str">
        <f>IF(Q83=2005,IF($E83=0,"",$E83),"")</f>
        <v/>
      </c>
    </row>
    <row r="82" spans="1:135" ht="11.25" customHeight="1">
      <c r="A82" s="63" t="s">
        <v>199</v>
      </c>
      <c r="B82" s="52" t="s">
        <v>82</v>
      </c>
      <c r="C82" s="83" t="s">
        <v>157</v>
      </c>
      <c r="D82" s="83"/>
      <c r="E82" s="53">
        <v>1</v>
      </c>
      <c r="F82" s="54" t="s">
        <v>202</v>
      </c>
      <c r="G82" s="55">
        <v>39918</v>
      </c>
      <c r="H82" s="55">
        <v>39921</v>
      </c>
      <c r="I82" s="56">
        <v>0</v>
      </c>
      <c r="J82" s="55"/>
      <c r="K82" s="67"/>
      <c r="L82" s="68">
        <v>0</v>
      </c>
      <c r="M82" s="67"/>
      <c r="N82" s="67" t="s">
        <v>258</v>
      </c>
      <c r="O82" s="20">
        <f t="shared" si="102"/>
        <v>2</v>
      </c>
      <c r="P82" s="20">
        <f t="shared" si="103"/>
        <v>4</v>
      </c>
      <c r="Q82" s="20">
        <f t="shared" si="104"/>
        <v>2009</v>
      </c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</row>
    <row r="83" spans="1:135" ht="11.25" customHeight="1">
      <c r="A83" s="63" t="s">
        <v>199</v>
      </c>
      <c r="B83" s="52" t="s">
        <v>81</v>
      </c>
      <c r="C83" s="83" t="s">
        <v>183</v>
      </c>
      <c r="D83" s="83" t="s">
        <v>138</v>
      </c>
      <c r="E83" s="53">
        <v>1</v>
      </c>
      <c r="F83" s="54" t="s">
        <v>202</v>
      </c>
      <c r="G83" s="55">
        <v>39945</v>
      </c>
      <c r="H83" s="55">
        <v>39988</v>
      </c>
      <c r="I83" s="56">
        <v>0</v>
      </c>
      <c r="J83" s="55"/>
      <c r="K83" s="67"/>
      <c r="L83" s="68">
        <v>1</v>
      </c>
      <c r="M83" s="67"/>
      <c r="N83" s="67"/>
      <c r="O83" s="20">
        <f t="shared" si="102"/>
        <v>2</v>
      </c>
      <c r="P83" s="20">
        <f t="shared" si="103"/>
        <v>5</v>
      </c>
      <c r="Q83" s="20">
        <f t="shared" si="104"/>
        <v>2009</v>
      </c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DC83" s="22" t="str">
        <f t="shared" si="67"/>
        <v/>
      </c>
      <c r="DD83" s="22" t="str">
        <f t="shared" si="68"/>
        <v/>
      </c>
      <c r="DE83" s="22" t="str">
        <f t="shared" si="69"/>
        <v/>
      </c>
      <c r="DF83" s="22" t="str">
        <f t="shared" si="70"/>
        <v/>
      </c>
      <c r="DG83" s="22" t="str">
        <f t="shared" si="71"/>
        <v/>
      </c>
      <c r="DH83" s="22" t="str">
        <f t="shared" si="72"/>
        <v/>
      </c>
      <c r="DI83" s="22" t="str">
        <f t="shared" si="73"/>
        <v/>
      </c>
      <c r="DJ83" s="22" t="str">
        <f t="shared" si="74"/>
        <v/>
      </c>
      <c r="DK83" s="22" t="str">
        <f t="shared" si="75"/>
        <v/>
      </c>
      <c r="DL83" s="22" t="str">
        <f t="shared" si="76"/>
        <v/>
      </c>
      <c r="DM83" s="22" t="str">
        <f t="shared" si="77"/>
        <v/>
      </c>
      <c r="DN83" s="22" t="str">
        <f t="shared" si="78"/>
        <v/>
      </c>
      <c r="DO83" s="22" t="str">
        <f t="shared" si="79"/>
        <v/>
      </c>
      <c r="DP83" s="22" t="str">
        <f t="shared" si="80"/>
        <v/>
      </c>
      <c r="DQ83" s="22" t="str">
        <f t="shared" si="81"/>
        <v/>
      </c>
      <c r="DR83" s="22" t="str">
        <f t="shared" si="82"/>
        <v/>
      </c>
      <c r="DS83" s="22" t="str">
        <f t="shared" si="83"/>
        <v/>
      </c>
      <c r="DT83" s="22" t="str">
        <f t="shared" si="84"/>
        <v/>
      </c>
      <c r="DU83" s="22" t="str">
        <f t="shared" si="85"/>
        <v/>
      </c>
      <c r="DV83" s="22" t="str">
        <f t="shared" si="86"/>
        <v/>
      </c>
      <c r="DW83" s="22" t="str">
        <f t="shared" si="87"/>
        <v/>
      </c>
      <c r="DX83" s="22" t="str">
        <f t="shared" si="88"/>
        <v/>
      </c>
      <c r="DY83" s="22" t="str">
        <f t="shared" si="89"/>
        <v/>
      </c>
      <c r="DZ83" s="22" t="str">
        <f t="shared" si="90"/>
        <v/>
      </c>
      <c r="EA83" s="22" t="str">
        <f t="shared" si="91"/>
        <v/>
      </c>
      <c r="EB83" s="22" t="str">
        <f t="shared" si="92"/>
        <v/>
      </c>
      <c r="EC83" s="22" t="str">
        <f t="shared" si="93"/>
        <v/>
      </c>
      <c r="ED83" s="22" t="str">
        <f t="shared" si="94"/>
        <v/>
      </c>
      <c r="EE83" s="22" t="str">
        <f t="shared" si="95"/>
        <v/>
      </c>
    </row>
    <row r="84" spans="1:135" ht="11.25" customHeight="1">
      <c r="A84" s="63" t="s">
        <v>199</v>
      </c>
      <c r="B84" s="63" t="s">
        <v>70</v>
      </c>
      <c r="C84" s="83" t="s">
        <v>170</v>
      </c>
      <c r="D84" s="83"/>
      <c r="E84" s="57">
        <v>1</v>
      </c>
      <c r="F84" s="54" t="s">
        <v>202</v>
      </c>
      <c r="G84" s="58">
        <v>40231</v>
      </c>
      <c r="H84" s="58">
        <v>40261</v>
      </c>
      <c r="I84" s="59">
        <v>0</v>
      </c>
      <c r="J84" s="58"/>
      <c r="K84" s="65"/>
      <c r="L84" s="66">
        <v>1</v>
      </c>
      <c r="M84" s="65"/>
      <c r="N84" s="65"/>
      <c r="O84" s="62">
        <f t="shared" ref="O84:O98" si="105">IF(DAY(G84)&lt;=10,1,IF(DAY(G84)&gt;20,3,2))</f>
        <v>3</v>
      </c>
      <c r="P84" s="62">
        <f t="shared" ref="P84:P98" si="106">MONTH(G84)</f>
        <v>2</v>
      </c>
      <c r="Q84" s="62">
        <f t="shared" ref="Q84:Q98" si="107">YEAR(G84)</f>
        <v>2010</v>
      </c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DC84" s="22" t="str">
        <f t="shared" si="67"/>
        <v/>
      </c>
      <c r="DD84" s="22" t="str">
        <f t="shared" si="68"/>
        <v/>
      </c>
      <c r="DE84" s="22" t="str">
        <f t="shared" si="69"/>
        <v/>
      </c>
      <c r="DF84" s="22" t="str">
        <f t="shared" si="70"/>
        <v/>
      </c>
      <c r="DG84" s="22" t="str">
        <f t="shared" si="71"/>
        <v/>
      </c>
      <c r="DH84" s="22" t="str">
        <f t="shared" si="72"/>
        <v/>
      </c>
      <c r="DI84" s="22" t="str">
        <f t="shared" si="73"/>
        <v/>
      </c>
      <c r="DJ84" s="22" t="str">
        <f t="shared" si="74"/>
        <v/>
      </c>
      <c r="DK84" s="22" t="str">
        <f t="shared" si="75"/>
        <v/>
      </c>
      <c r="DL84" s="22" t="str">
        <f t="shared" si="76"/>
        <v/>
      </c>
      <c r="DM84" s="22" t="str">
        <f t="shared" si="77"/>
        <v/>
      </c>
      <c r="DN84" s="22" t="str">
        <f t="shared" si="78"/>
        <v/>
      </c>
      <c r="DO84" s="22" t="str">
        <f t="shared" si="79"/>
        <v/>
      </c>
      <c r="DP84" s="22" t="str">
        <f t="shared" si="80"/>
        <v/>
      </c>
      <c r="DQ84" s="22" t="str">
        <f t="shared" si="81"/>
        <v/>
      </c>
      <c r="DR84" s="22" t="str">
        <f t="shared" si="82"/>
        <v/>
      </c>
      <c r="DS84" s="22" t="str">
        <f t="shared" si="83"/>
        <v/>
      </c>
      <c r="DT84" s="22" t="str">
        <f t="shared" si="84"/>
        <v/>
      </c>
      <c r="DU84" s="22" t="str">
        <f t="shared" si="85"/>
        <v/>
      </c>
      <c r="DV84" s="22" t="str">
        <f t="shared" si="86"/>
        <v/>
      </c>
      <c r="DW84" s="22" t="str">
        <f t="shared" si="87"/>
        <v/>
      </c>
      <c r="DX84" s="22" t="str">
        <f t="shared" si="88"/>
        <v/>
      </c>
      <c r="DY84" s="22" t="str">
        <f t="shared" si="89"/>
        <v/>
      </c>
      <c r="DZ84" s="22" t="str">
        <f t="shared" si="90"/>
        <v/>
      </c>
      <c r="EA84" s="22" t="str">
        <f t="shared" si="91"/>
        <v/>
      </c>
      <c r="EB84" s="22" t="str">
        <f t="shared" si="92"/>
        <v/>
      </c>
      <c r="EC84" s="22" t="str">
        <f t="shared" si="93"/>
        <v/>
      </c>
      <c r="ED84" s="22" t="str">
        <f t="shared" si="94"/>
        <v/>
      </c>
      <c r="EE84" s="22" t="str">
        <f t="shared" si="95"/>
        <v/>
      </c>
    </row>
    <row r="85" spans="1:135" ht="11.25" customHeight="1">
      <c r="A85" s="63" t="s">
        <v>199</v>
      </c>
      <c r="B85" s="63" t="s">
        <v>71</v>
      </c>
      <c r="C85" s="83" t="s">
        <v>198</v>
      </c>
      <c r="D85" s="83" t="s">
        <v>283</v>
      </c>
      <c r="E85" s="57">
        <v>1</v>
      </c>
      <c r="F85" s="54" t="s">
        <v>202</v>
      </c>
      <c r="G85" s="58">
        <v>40462</v>
      </c>
      <c r="H85" s="58">
        <v>40467</v>
      </c>
      <c r="I85" s="59">
        <v>0</v>
      </c>
      <c r="J85" s="58"/>
      <c r="K85" s="65"/>
      <c r="L85" s="66">
        <v>1</v>
      </c>
      <c r="M85" s="65"/>
      <c r="N85" s="65"/>
      <c r="O85" s="62">
        <f t="shared" si="105"/>
        <v>2</v>
      </c>
      <c r="P85" s="62">
        <f t="shared" si="106"/>
        <v>10</v>
      </c>
      <c r="Q85" s="62">
        <f t="shared" si="107"/>
        <v>2010</v>
      </c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DC85" s="22" t="str">
        <f>IF(Q86=1977,IF($E86=0,"",$E86),"")</f>
        <v/>
      </c>
      <c r="DD85" s="22" t="str">
        <f>IF(Q86=1978,IF($E86=0,"",$E86),"")</f>
        <v/>
      </c>
      <c r="DE85" s="22" t="str">
        <f>IF(Q86=1979,IF($E86=0,"",$E86),"")</f>
        <v/>
      </c>
      <c r="DF85" s="22" t="str">
        <f>IF(Q86=1980,IF($E86=0,"",$E86),"")</f>
        <v/>
      </c>
      <c r="DG85" s="22" t="str">
        <f>IF(Q86=1981,IF($E86=0,"",$E86),"")</f>
        <v/>
      </c>
      <c r="DH85" s="22" t="str">
        <f>IF(Q86=1982,IF($E86=0,"",$E86),"")</f>
        <v/>
      </c>
      <c r="DI85" s="22" t="str">
        <f>IF(Q86=1983,IF($E86=0,"",$E86),"")</f>
        <v/>
      </c>
      <c r="DJ85" s="22" t="str">
        <f>IF(Q86=1984,IF($E86=0,"",$E86),"")</f>
        <v/>
      </c>
      <c r="DK85" s="22" t="str">
        <f>IF(Q86=1985,IF($E86=0,"",$E86),"")</f>
        <v/>
      </c>
      <c r="DL85" s="22" t="str">
        <f>IF(Q86=1986,IF($E86=0,"",$E86),"")</f>
        <v/>
      </c>
      <c r="DM85" s="22" t="str">
        <f>IF(Q86=1987,IF($E86=0,"",$E86),"")</f>
        <v/>
      </c>
      <c r="DN85" s="22" t="str">
        <f>IF(Q86=1988,IF($E86=0,"",$E86),"")</f>
        <v/>
      </c>
      <c r="DO85" s="22" t="str">
        <f>IF(Q86=1989,IF($E86=0,"",$E86),"")</f>
        <v/>
      </c>
      <c r="DP85" s="22" t="str">
        <f>IF(Q86=1990,IF($E86=0,"",$E86),"")</f>
        <v/>
      </c>
      <c r="DQ85" s="22" t="str">
        <f>IF(Q86=1991,IF($E86=0,"",$E86),"")</f>
        <v/>
      </c>
      <c r="DR85" s="22" t="str">
        <f>IF(Q86=1992,IF($E86=0,"",$E86),"")</f>
        <v/>
      </c>
      <c r="DS85" s="22" t="str">
        <f>IF(Q86=1993,IF($E86=0,"",$E86),"")</f>
        <v/>
      </c>
      <c r="DT85" s="22" t="str">
        <f>IF(Q86=1994,IF($E86=0,"",$E86),"")</f>
        <v/>
      </c>
      <c r="DU85" s="22" t="str">
        <f>IF(Q86=1995,IF($E86=0,"",$E86),"")</f>
        <v/>
      </c>
      <c r="DV85" s="22" t="str">
        <f>IF(Q86=1996,IF($E86=0,"",$E86),"")</f>
        <v/>
      </c>
      <c r="DW85" s="22" t="str">
        <f>IF(Q86=1997,IF($E86=0,"",$E86),"")</f>
        <v/>
      </c>
      <c r="DX85" s="22" t="str">
        <f>IF(Q86=1998,IF($E86=0,"",$E86),"")</f>
        <v/>
      </c>
      <c r="DY85" s="22" t="str">
        <f>IF(Q86=1999,IF($E86=0,"",$E86),"")</f>
        <v/>
      </c>
      <c r="DZ85" s="22" t="str">
        <f>IF(Q86=2000,IF($E86=0,"",$E86),"")</f>
        <v/>
      </c>
      <c r="EA85" s="22" t="str">
        <f>IF(Q86=2001,IF($E86=0,"",$E86),"")</f>
        <v/>
      </c>
      <c r="EB85" s="22" t="str">
        <f>IF(Q86=2002,IF($E86=0,"",$E86),"")</f>
        <v/>
      </c>
      <c r="EC85" s="22" t="str">
        <f>IF(Q86=2003,IF($E86=0,"",$E86),"")</f>
        <v/>
      </c>
      <c r="ED85" s="22" t="str">
        <f>IF(Q86=2004,IF($E86=0,"",$E86),"")</f>
        <v/>
      </c>
      <c r="EE85" s="22" t="str">
        <f>IF(Q86=2005,IF($E86=0,"",$E86),"")</f>
        <v/>
      </c>
    </row>
    <row r="86" spans="1:135" ht="11.25" customHeight="1">
      <c r="A86" s="63" t="s">
        <v>199</v>
      </c>
      <c r="B86" s="63" t="s">
        <v>78</v>
      </c>
      <c r="C86" s="83" t="s">
        <v>185</v>
      </c>
      <c r="D86" s="83" t="s">
        <v>138</v>
      </c>
      <c r="E86" s="57">
        <v>1</v>
      </c>
      <c r="F86" s="54" t="s">
        <v>207</v>
      </c>
      <c r="G86" s="58">
        <v>40510</v>
      </c>
      <c r="H86" s="55" t="s">
        <v>206</v>
      </c>
      <c r="I86" s="59">
        <v>0</v>
      </c>
      <c r="J86" s="58"/>
      <c r="K86" s="65"/>
      <c r="L86" s="66">
        <v>1</v>
      </c>
      <c r="M86" s="65"/>
      <c r="N86" s="65"/>
      <c r="O86" s="62">
        <f t="shared" si="105"/>
        <v>3</v>
      </c>
      <c r="P86" s="62">
        <f t="shared" si="106"/>
        <v>11</v>
      </c>
      <c r="Q86" s="62">
        <f t="shared" si="107"/>
        <v>2010</v>
      </c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DC86" s="22" t="str">
        <f>IF(Q88=1977,IF($E88=0,"",$E88),"")</f>
        <v/>
      </c>
      <c r="DD86" s="22" t="str">
        <f>IF(Q88=1978,IF($E88=0,"",$E88),"")</f>
        <v/>
      </c>
      <c r="DE86" s="22" t="str">
        <f>IF(Q88=1979,IF($E88=0,"",$E88),"")</f>
        <v/>
      </c>
      <c r="DF86" s="22" t="str">
        <f>IF(Q88=1980,IF($E88=0,"",$E88),"")</f>
        <v/>
      </c>
      <c r="DG86" s="22" t="str">
        <f>IF(Q88=1981,IF($E88=0,"",$E88),"")</f>
        <v/>
      </c>
      <c r="DH86" s="22" t="str">
        <f>IF(Q88=1982,IF($E88=0,"",$E88),"")</f>
        <v/>
      </c>
      <c r="DI86" s="22" t="str">
        <f>IF(Q88=1983,IF($E88=0,"",$E88),"")</f>
        <v/>
      </c>
      <c r="DJ86" s="22" t="str">
        <f>IF(Q88=1984,IF($E88=0,"",$E88),"")</f>
        <v/>
      </c>
      <c r="DK86" s="22" t="str">
        <f>IF(Q88=1985,IF($E88=0,"",$E88),"")</f>
        <v/>
      </c>
      <c r="DL86" s="22" t="str">
        <f>IF(Q88=1986,IF($E88=0,"",$E88),"")</f>
        <v/>
      </c>
      <c r="DM86" s="22" t="str">
        <f>IF(Q88=1987,IF($E88=0,"",$E88),"")</f>
        <v/>
      </c>
      <c r="DN86" s="22" t="str">
        <f>IF(Q88=1988,IF($E88=0,"",$E88),"")</f>
        <v/>
      </c>
      <c r="DO86" s="22" t="str">
        <f>IF(Q88=1989,IF($E88=0,"",$E88),"")</f>
        <v/>
      </c>
      <c r="DP86" s="22" t="str">
        <f>IF(Q88=1990,IF($E88=0,"",$E88),"")</f>
        <v/>
      </c>
      <c r="DQ86" s="22" t="str">
        <f>IF(Q88=1991,IF($E88=0,"",$E88),"")</f>
        <v/>
      </c>
      <c r="DR86" s="22" t="str">
        <f>IF(Q88=1992,IF($E88=0,"",$E88),"")</f>
        <v/>
      </c>
      <c r="DS86" s="22" t="str">
        <f>IF(Q88=1993,IF($E88=0,"",$E88),"")</f>
        <v/>
      </c>
      <c r="DT86" s="22" t="str">
        <f>IF(Q88=1994,IF($E88=0,"",$E88),"")</f>
        <v/>
      </c>
      <c r="DU86" s="22" t="str">
        <f>IF(Q88=1995,IF($E88=0,"",$E88),"")</f>
        <v/>
      </c>
      <c r="DV86" s="22" t="str">
        <f>IF(Q88=1996,IF($E88=0,"",$E88),"")</f>
        <v/>
      </c>
      <c r="DW86" s="22" t="str">
        <f>IF(Q88=1997,IF($E88=0,"",$E88),"")</f>
        <v/>
      </c>
      <c r="DX86" s="22" t="str">
        <f>IF(Q88=1998,IF($E88=0,"",$E88),"")</f>
        <v/>
      </c>
      <c r="DY86" s="22" t="str">
        <f>IF(Q88=1999,IF($E88=0,"",$E88),"")</f>
        <v/>
      </c>
      <c r="DZ86" s="22" t="str">
        <f>IF(Q88=2000,IF($E88=0,"",$E88),"")</f>
        <v/>
      </c>
      <c r="EA86" s="22" t="str">
        <f>IF(Q88=2001,IF($E88=0,"",$E88),"")</f>
        <v/>
      </c>
      <c r="EB86" s="22" t="str">
        <f>IF(Q88=2002,IF($E88=0,"",$E88),"")</f>
        <v/>
      </c>
      <c r="EC86" s="22" t="str">
        <f>IF(Q88=2003,IF($E88=0,"",$E88),"")</f>
        <v/>
      </c>
      <c r="ED86" s="22" t="str">
        <f>IF(Q88=2004,IF($E88=0,"",$E88),"")</f>
        <v/>
      </c>
      <c r="EE86" s="22" t="str">
        <f>IF(Q88=2005,IF($E88=0,"",$E88),"")</f>
        <v/>
      </c>
    </row>
    <row r="87" spans="1:135" ht="11.25" customHeight="1">
      <c r="A87" s="63" t="s">
        <v>199</v>
      </c>
      <c r="B87" s="63" t="s">
        <v>78</v>
      </c>
      <c r="C87" s="83" t="s">
        <v>185</v>
      </c>
      <c r="D87" s="83" t="s">
        <v>138</v>
      </c>
      <c r="E87" s="57">
        <v>1</v>
      </c>
      <c r="F87" s="54" t="s">
        <v>207</v>
      </c>
      <c r="G87" s="58">
        <v>40544</v>
      </c>
      <c r="H87" s="58">
        <v>40561</v>
      </c>
      <c r="I87" s="59">
        <v>0</v>
      </c>
      <c r="J87" s="58"/>
      <c r="K87" s="65"/>
      <c r="L87" s="66">
        <v>0</v>
      </c>
      <c r="M87" s="65"/>
      <c r="N87" s="67" t="s">
        <v>196</v>
      </c>
      <c r="O87" s="62">
        <f>IF(DAY(G87)&lt;=10,1,IF(DAY(G87)&gt;20,3,2))</f>
        <v>1</v>
      </c>
      <c r="P87" s="62">
        <f>MONTH(G87)</f>
        <v>1</v>
      </c>
      <c r="Q87" s="62">
        <f>YEAR(G87)</f>
        <v>2011</v>
      </c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</row>
    <row r="88" spans="1:135" ht="11.25" customHeight="1">
      <c r="A88" s="63" t="s">
        <v>199</v>
      </c>
      <c r="B88" s="63" t="s">
        <v>71</v>
      </c>
      <c r="C88" s="83" t="s">
        <v>135</v>
      </c>
      <c r="D88" s="83" t="s">
        <v>278</v>
      </c>
      <c r="E88" s="57">
        <v>1</v>
      </c>
      <c r="F88" s="54" t="s">
        <v>202</v>
      </c>
      <c r="G88" s="58">
        <v>40624</v>
      </c>
      <c r="H88" s="58">
        <v>40626</v>
      </c>
      <c r="I88" s="59">
        <v>0</v>
      </c>
      <c r="J88" s="58"/>
      <c r="K88" s="65"/>
      <c r="L88" s="66">
        <v>1</v>
      </c>
      <c r="M88" s="65"/>
      <c r="N88" s="65"/>
      <c r="O88" s="62">
        <f t="shared" si="105"/>
        <v>3</v>
      </c>
      <c r="P88" s="62">
        <f t="shared" si="106"/>
        <v>3</v>
      </c>
      <c r="Q88" s="62">
        <f t="shared" si="107"/>
        <v>2011</v>
      </c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DC88" s="22" t="str">
        <f>IF(Q93=1977,IF($E93=0,"",$E93),"")</f>
        <v/>
      </c>
      <c r="DD88" s="22" t="str">
        <f>IF(Q93=1978,IF($E93=0,"",$E93),"")</f>
        <v/>
      </c>
      <c r="DE88" s="22" t="str">
        <f>IF(Q93=1979,IF($E93=0,"",$E93),"")</f>
        <v/>
      </c>
      <c r="DF88" s="22" t="str">
        <f>IF(Q93=1980,IF($E93=0,"",$E93),"")</f>
        <v/>
      </c>
      <c r="DG88" s="22" t="str">
        <f>IF(Q93=1981,IF($E93=0,"",$E93),"")</f>
        <v/>
      </c>
      <c r="DH88" s="22" t="str">
        <f>IF(Q93=1982,IF($E93=0,"",$E93),"")</f>
        <v/>
      </c>
      <c r="DI88" s="22" t="str">
        <f>IF(Q93=1983,IF($E93=0,"",$E93),"")</f>
        <v/>
      </c>
      <c r="DJ88" s="22" t="str">
        <f>IF(Q93=1984,IF($E93=0,"",$E93),"")</f>
        <v/>
      </c>
      <c r="DK88" s="22" t="str">
        <f>IF(Q93=1985,IF($E93=0,"",$E93),"")</f>
        <v/>
      </c>
      <c r="DL88" s="22" t="str">
        <f>IF(Q93=1986,IF($E93=0,"",$E93),"")</f>
        <v/>
      </c>
      <c r="DM88" s="22" t="str">
        <f>IF(Q93=1987,IF($E93=0,"",$E93),"")</f>
        <v/>
      </c>
      <c r="DN88" s="22" t="str">
        <f>IF(Q93=1988,IF($E93=0,"",$E93),"")</f>
        <v/>
      </c>
      <c r="DO88" s="22" t="str">
        <f>IF(Q93=1989,IF($E93=0,"",$E93),"")</f>
        <v/>
      </c>
      <c r="DP88" s="22" t="str">
        <f>IF(Q93=1990,IF($E93=0,"",$E93),"")</f>
        <v/>
      </c>
      <c r="DQ88" s="22" t="str">
        <f>IF(Q93=1991,IF($E93=0,"",$E93),"")</f>
        <v/>
      </c>
      <c r="DR88" s="22" t="str">
        <f>IF(Q93=1992,IF($E93=0,"",$E93),"")</f>
        <v/>
      </c>
      <c r="DS88" s="22" t="str">
        <f>IF(Q93=1993,IF($E93=0,"",$E93),"")</f>
        <v/>
      </c>
      <c r="DT88" s="22" t="str">
        <f>IF(Q93=1994,IF($E93=0,"",$E93),"")</f>
        <v/>
      </c>
      <c r="DU88" s="22" t="str">
        <f>IF(Q93=1995,IF($E93=0,"",$E93),"")</f>
        <v/>
      </c>
      <c r="DV88" s="22" t="str">
        <f>IF(Q93=1996,IF($E93=0,"",$E93),"")</f>
        <v/>
      </c>
      <c r="DW88" s="22" t="str">
        <f>IF(Q93=1997,IF($E93=0,"",$E93),"")</f>
        <v/>
      </c>
      <c r="DX88" s="22" t="str">
        <f>IF(Q93=1998,IF($E93=0,"",$E93),"")</f>
        <v/>
      </c>
      <c r="DY88" s="22" t="str">
        <f>IF(Q93=1999,IF($E93=0,"",$E93),"")</f>
        <v/>
      </c>
      <c r="DZ88" s="22" t="str">
        <f>IF(Q93=2000,IF($E93=0,"",$E93),"")</f>
        <v/>
      </c>
      <c r="EA88" s="22" t="str">
        <f>IF(Q93=2001,IF($E93=0,"",$E93),"")</f>
        <v/>
      </c>
      <c r="EB88" s="22" t="str">
        <f>IF(Q93=2002,IF($E93=0,"",$E93),"")</f>
        <v/>
      </c>
      <c r="EC88" s="22" t="str">
        <f>IF(Q93=2003,IF($E93=0,"",$E93),"")</f>
        <v/>
      </c>
      <c r="ED88" s="22" t="str">
        <f>IF(Q93=2004,IF($E93=0,"",$E93),"")</f>
        <v/>
      </c>
      <c r="EE88" s="22" t="str">
        <f>IF(Q93=2005,IF($E93=0,"",$E93),"")</f>
        <v/>
      </c>
    </row>
    <row r="89" spans="1:135" ht="11.25" customHeight="1">
      <c r="A89" s="63" t="s">
        <v>199</v>
      </c>
      <c r="B89" s="63" t="s">
        <v>72</v>
      </c>
      <c r="C89" s="83" t="s">
        <v>197</v>
      </c>
      <c r="D89" s="83"/>
      <c r="E89" s="57">
        <v>1</v>
      </c>
      <c r="F89" s="54" t="s">
        <v>204</v>
      </c>
      <c r="G89" s="58">
        <v>40823</v>
      </c>
      <c r="H89" s="58">
        <v>40825</v>
      </c>
      <c r="I89" s="59">
        <v>0</v>
      </c>
      <c r="J89" s="58"/>
      <c r="K89" s="65"/>
      <c r="L89" s="66">
        <v>1</v>
      </c>
      <c r="M89" s="65"/>
      <c r="N89" s="65"/>
      <c r="O89" s="62">
        <f>IF(DAY(G89)&lt;=10,1,IF(DAY(G89)&gt;20,3,2))</f>
        <v>1</v>
      </c>
      <c r="P89" s="62">
        <f>MONTH(G89)</f>
        <v>10</v>
      </c>
      <c r="Q89" s="62">
        <f>YEAR(G89)</f>
        <v>2011</v>
      </c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</row>
    <row r="90" spans="1:135" ht="11.25" customHeight="1">
      <c r="A90" s="52" t="s">
        <v>199</v>
      </c>
      <c r="B90" s="52" t="s">
        <v>77</v>
      </c>
      <c r="C90" s="83" t="s">
        <v>189</v>
      </c>
      <c r="D90" s="83"/>
      <c r="E90" s="53">
        <v>1</v>
      </c>
      <c r="F90" s="54" t="s">
        <v>208</v>
      </c>
      <c r="G90" s="55">
        <v>40914</v>
      </c>
      <c r="H90" s="55">
        <v>40923</v>
      </c>
      <c r="I90" s="56">
        <v>0</v>
      </c>
      <c r="J90" s="55"/>
      <c r="K90" s="67"/>
      <c r="L90" s="68">
        <v>1</v>
      </c>
      <c r="M90" s="67"/>
      <c r="N90" s="67"/>
      <c r="O90" s="20">
        <f t="shared" si="105"/>
        <v>1</v>
      </c>
      <c r="P90" s="20">
        <f t="shared" si="106"/>
        <v>1</v>
      </c>
      <c r="Q90" s="20">
        <f t="shared" si="107"/>
        <v>2012</v>
      </c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</row>
    <row r="91" spans="1:135" ht="11.25" customHeight="1">
      <c r="A91" s="63" t="s">
        <v>199</v>
      </c>
      <c r="B91" s="63" t="s">
        <v>70</v>
      </c>
      <c r="C91" s="85" t="s">
        <v>225</v>
      </c>
      <c r="D91" s="83"/>
      <c r="E91" s="57">
        <v>1</v>
      </c>
      <c r="F91" s="54" t="s">
        <v>201</v>
      </c>
      <c r="G91" s="58">
        <v>41345</v>
      </c>
      <c r="H91" s="58">
        <v>41392</v>
      </c>
      <c r="I91" s="59">
        <v>0</v>
      </c>
      <c r="J91" s="58"/>
      <c r="K91" s="65"/>
      <c r="L91" s="66">
        <v>1</v>
      </c>
      <c r="M91" s="65"/>
      <c r="N91" s="65"/>
      <c r="O91" s="62">
        <f t="shared" si="105"/>
        <v>2</v>
      </c>
      <c r="P91" s="62">
        <f t="shared" si="106"/>
        <v>3</v>
      </c>
      <c r="Q91" s="62">
        <f t="shared" si="107"/>
        <v>2013</v>
      </c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</row>
    <row r="92" spans="1:135" ht="11.25" customHeight="1">
      <c r="A92" s="63" t="s">
        <v>199</v>
      </c>
      <c r="B92" s="63" t="s">
        <v>71</v>
      </c>
      <c r="C92" s="83" t="s">
        <v>187</v>
      </c>
      <c r="D92" s="83" t="s">
        <v>283</v>
      </c>
      <c r="E92" s="57">
        <v>1</v>
      </c>
      <c r="F92" s="54" t="s">
        <v>201</v>
      </c>
      <c r="G92" s="58">
        <v>41393</v>
      </c>
      <c r="H92" s="58"/>
      <c r="I92" s="59">
        <v>0</v>
      </c>
      <c r="J92" s="58"/>
      <c r="K92" s="65"/>
      <c r="L92" s="66">
        <v>1</v>
      </c>
      <c r="M92" s="65"/>
      <c r="N92" s="65"/>
      <c r="O92" s="62">
        <f t="shared" si="105"/>
        <v>3</v>
      </c>
      <c r="P92" s="62">
        <f t="shared" si="106"/>
        <v>4</v>
      </c>
      <c r="Q92" s="62">
        <f t="shared" si="107"/>
        <v>2013</v>
      </c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</row>
    <row r="93" spans="1:135" ht="11.25" customHeight="1">
      <c r="A93" s="63" t="s">
        <v>199</v>
      </c>
      <c r="B93" s="63" t="s">
        <v>69</v>
      </c>
      <c r="C93" s="83" t="s">
        <v>139</v>
      </c>
      <c r="D93" s="83"/>
      <c r="E93" s="57">
        <v>1</v>
      </c>
      <c r="F93" s="54" t="s">
        <v>202</v>
      </c>
      <c r="G93" s="58">
        <v>41404</v>
      </c>
      <c r="H93" s="58">
        <v>41436</v>
      </c>
      <c r="I93" s="59">
        <v>0</v>
      </c>
      <c r="J93" s="58"/>
      <c r="K93" s="65"/>
      <c r="L93" s="66">
        <v>1</v>
      </c>
      <c r="M93" s="65"/>
      <c r="N93" s="65"/>
      <c r="O93" s="62">
        <f t="shared" si="105"/>
        <v>1</v>
      </c>
      <c r="P93" s="62">
        <f t="shared" si="106"/>
        <v>5</v>
      </c>
      <c r="Q93" s="62">
        <f t="shared" si="107"/>
        <v>2013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DC93" s="22" t="str">
        <f t="shared" ref="DC93:DC128" si="108">IF(Q94=1977,IF($E94=0,"",$E94),"")</f>
        <v/>
      </c>
      <c r="DD93" s="22" t="str">
        <f t="shared" ref="DD93:DD128" si="109">IF(Q94=1978,IF($E94=0,"",$E94),"")</f>
        <v/>
      </c>
      <c r="DE93" s="22" t="str">
        <f t="shared" ref="DE93:DE128" si="110">IF(Q94=1979,IF($E94=0,"",$E94),"")</f>
        <v/>
      </c>
      <c r="DF93" s="22" t="str">
        <f t="shared" ref="DF93:DF128" si="111">IF(Q94=1980,IF($E94=0,"",$E94),"")</f>
        <v/>
      </c>
      <c r="DG93" s="22" t="str">
        <f t="shared" ref="DG93:DG128" si="112">IF(Q94=1981,IF($E94=0,"",$E94),"")</f>
        <v/>
      </c>
      <c r="DH93" s="22" t="str">
        <f t="shared" ref="DH93:DH128" si="113">IF(Q94=1982,IF($E94=0,"",$E94),"")</f>
        <v/>
      </c>
      <c r="DI93" s="22" t="str">
        <f t="shared" ref="DI93:DI128" si="114">IF(Q94=1983,IF($E94=0,"",$E94),"")</f>
        <v/>
      </c>
      <c r="DJ93" s="22" t="str">
        <f t="shared" ref="DJ93:DJ128" si="115">IF(Q94=1984,IF($E94=0,"",$E94),"")</f>
        <v/>
      </c>
      <c r="DK93" s="22" t="str">
        <f t="shared" ref="DK93:DK128" si="116">IF(Q94=1985,IF($E94=0,"",$E94),"")</f>
        <v/>
      </c>
      <c r="DL93" s="22" t="str">
        <f t="shared" ref="DL93:DL128" si="117">IF(Q94=1986,IF($E94=0,"",$E94),"")</f>
        <v/>
      </c>
      <c r="DM93" s="22" t="str">
        <f t="shared" ref="DM93:DM128" si="118">IF(Q94=1987,IF($E94=0,"",$E94),"")</f>
        <v/>
      </c>
      <c r="DN93" s="22" t="str">
        <f t="shared" ref="DN93:DN128" si="119">IF(Q94=1988,IF($E94=0,"",$E94),"")</f>
        <v/>
      </c>
      <c r="DO93" s="22" t="str">
        <f t="shared" ref="DO93:DO128" si="120">IF(Q94=1989,IF($E94=0,"",$E94),"")</f>
        <v/>
      </c>
      <c r="DP93" s="22" t="str">
        <f t="shared" ref="DP93:DP128" si="121">IF(Q94=1990,IF($E94=0,"",$E94),"")</f>
        <v/>
      </c>
      <c r="DQ93" s="22" t="str">
        <f t="shared" ref="DQ93:DQ128" si="122">IF(Q94=1991,IF($E94=0,"",$E94),"")</f>
        <v/>
      </c>
      <c r="DR93" s="22" t="str">
        <f t="shared" ref="DR93:DR128" si="123">IF(Q94=1992,IF($E94=0,"",$E94),"")</f>
        <v/>
      </c>
      <c r="DS93" s="22" t="str">
        <f t="shared" ref="DS93:DS128" si="124">IF(Q94=1993,IF($E94=0,"",$E94),"")</f>
        <v/>
      </c>
      <c r="DT93" s="22" t="str">
        <f t="shared" ref="DT93:DT128" si="125">IF(Q94=1994,IF($E94=0,"",$E94),"")</f>
        <v/>
      </c>
      <c r="DU93" s="22" t="str">
        <f t="shared" ref="DU93:DU128" si="126">IF(Q94=1995,IF($E94=0,"",$E94),"")</f>
        <v/>
      </c>
      <c r="DV93" s="22" t="str">
        <f t="shared" ref="DV93:DV128" si="127">IF(Q94=1996,IF($E94=0,"",$E94),"")</f>
        <v/>
      </c>
      <c r="DW93" s="22" t="str">
        <f t="shared" ref="DW93:DW128" si="128">IF(Q94=1997,IF($E94=0,"",$E94),"")</f>
        <v/>
      </c>
      <c r="DX93" s="22" t="str">
        <f t="shared" ref="DX93:DX128" si="129">IF(Q94=1998,IF($E94=0,"",$E94),"")</f>
        <v/>
      </c>
      <c r="DY93" s="22" t="str">
        <f t="shared" ref="DY93:DY128" si="130">IF(Q94=1999,IF($E94=0,"",$E94),"")</f>
        <v/>
      </c>
      <c r="DZ93" s="22" t="str">
        <f t="shared" ref="DZ93:DZ128" si="131">IF(Q94=2000,IF($E94=0,"",$E94),"")</f>
        <v/>
      </c>
      <c r="EA93" s="22" t="str">
        <f t="shared" ref="EA93:EA128" si="132">IF(Q94=2001,IF($E94=0,"",$E94),"")</f>
        <v/>
      </c>
      <c r="EB93" s="22" t="str">
        <f t="shared" ref="EB93:EB128" si="133">IF(Q94=2002,IF($E94=0,"",$E94),"")</f>
        <v/>
      </c>
      <c r="EC93" s="22" t="str">
        <f t="shared" ref="EC93:EC128" si="134">IF(Q94=2003,IF($E94=0,"",$E94),"")</f>
        <v/>
      </c>
      <c r="ED93" s="22" t="str">
        <f t="shared" ref="ED93:ED128" si="135">IF(Q94=2004,IF($E94=0,"",$E94),"")</f>
        <v/>
      </c>
      <c r="EE93" s="22" t="str">
        <f t="shared" ref="EE93:EE128" si="136">IF(Q94=2005,IF($E94=0,"",$E94),"")</f>
        <v/>
      </c>
    </row>
    <row r="94" spans="1:135" ht="11.25" customHeight="1">
      <c r="A94" s="63" t="s">
        <v>199</v>
      </c>
      <c r="B94" s="63" t="s">
        <v>153</v>
      </c>
      <c r="C94" s="83" t="s">
        <v>190</v>
      </c>
      <c r="D94" s="83" t="s">
        <v>188</v>
      </c>
      <c r="E94" s="57">
        <v>1</v>
      </c>
      <c r="F94" s="54" t="s">
        <v>204</v>
      </c>
      <c r="G94" s="58">
        <v>41620</v>
      </c>
      <c r="H94" s="55" t="s">
        <v>245</v>
      </c>
      <c r="I94" s="59">
        <v>0</v>
      </c>
      <c r="J94" s="58"/>
      <c r="K94" s="65"/>
      <c r="L94" s="66">
        <v>1</v>
      </c>
      <c r="M94" s="65"/>
      <c r="N94" s="65"/>
      <c r="O94" s="62">
        <f t="shared" si="105"/>
        <v>2</v>
      </c>
      <c r="P94" s="62">
        <f t="shared" si="106"/>
        <v>12</v>
      </c>
      <c r="Q94" s="62">
        <f t="shared" si="107"/>
        <v>2013</v>
      </c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DC94" s="22" t="str">
        <f t="shared" si="108"/>
        <v/>
      </c>
      <c r="DD94" s="22" t="str">
        <f t="shared" si="109"/>
        <v/>
      </c>
      <c r="DE94" s="22" t="str">
        <f t="shared" si="110"/>
        <v/>
      </c>
      <c r="DF94" s="22" t="str">
        <f t="shared" si="111"/>
        <v/>
      </c>
      <c r="DG94" s="22" t="str">
        <f t="shared" si="112"/>
        <v/>
      </c>
      <c r="DH94" s="22" t="str">
        <f t="shared" si="113"/>
        <v/>
      </c>
      <c r="DI94" s="22" t="str">
        <f t="shared" si="114"/>
        <v/>
      </c>
      <c r="DJ94" s="22" t="str">
        <f t="shared" si="115"/>
        <v/>
      </c>
      <c r="DK94" s="22" t="str">
        <f t="shared" si="116"/>
        <v/>
      </c>
      <c r="DL94" s="22" t="str">
        <f t="shared" si="117"/>
        <v/>
      </c>
      <c r="DM94" s="22" t="str">
        <f t="shared" si="118"/>
        <v/>
      </c>
      <c r="DN94" s="22" t="str">
        <f t="shared" si="119"/>
        <v/>
      </c>
      <c r="DO94" s="22" t="str">
        <f t="shared" si="120"/>
        <v/>
      </c>
      <c r="DP94" s="22" t="str">
        <f t="shared" si="121"/>
        <v/>
      </c>
      <c r="DQ94" s="22" t="str">
        <f t="shared" si="122"/>
        <v/>
      </c>
      <c r="DR94" s="22" t="str">
        <f t="shared" si="123"/>
        <v/>
      </c>
      <c r="DS94" s="22" t="str">
        <f t="shared" si="124"/>
        <v/>
      </c>
      <c r="DT94" s="22" t="str">
        <f t="shared" si="125"/>
        <v/>
      </c>
      <c r="DU94" s="22" t="str">
        <f t="shared" si="126"/>
        <v/>
      </c>
      <c r="DV94" s="22" t="str">
        <f t="shared" si="127"/>
        <v/>
      </c>
      <c r="DW94" s="22" t="str">
        <f t="shared" si="128"/>
        <v/>
      </c>
      <c r="DX94" s="22" t="str">
        <f t="shared" si="129"/>
        <v/>
      </c>
      <c r="DY94" s="22" t="str">
        <f t="shared" si="130"/>
        <v/>
      </c>
      <c r="DZ94" s="22" t="str">
        <f t="shared" si="131"/>
        <v/>
      </c>
      <c r="EA94" s="22" t="str">
        <f t="shared" si="132"/>
        <v/>
      </c>
      <c r="EB94" s="22" t="str">
        <f t="shared" si="133"/>
        <v/>
      </c>
      <c r="EC94" s="22" t="str">
        <f t="shared" si="134"/>
        <v/>
      </c>
      <c r="ED94" s="22" t="str">
        <f t="shared" si="135"/>
        <v/>
      </c>
      <c r="EE94" s="22" t="str">
        <f t="shared" si="136"/>
        <v/>
      </c>
    </row>
    <row r="95" spans="1:135" ht="11.25" customHeight="1">
      <c r="A95" s="63" t="s">
        <v>199</v>
      </c>
      <c r="B95" s="63" t="s">
        <v>79</v>
      </c>
      <c r="C95" s="83" t="s">
        <v>239</v>
      </c>
      <c r="D95" s="83" t="s">
        <v>213</v>
      </c>
      <c r="E95" s="57">
        <v>1</v>
      </c>
      <c r="F95" s="54" t="s">
        <v>204</v>
      </c>
      <c r="G95" s="58">
        <v>41601</v>
      </c>
      <c r="H95" s="55" t="s">
        <v>245</v>
      </c>
      <c r="I95" s="59">
        <v>0</v>
      </c>
      <c r="J95" s="58"/>
      <c r="K95" s="65"/>
      <c r="L95" s="66">
        <v>1</v>
      </c>
      <c r="M95" s="65"/>
      <c r="N95" s="65"/>
      <c r="O95" s="62">
        <f t="shared" si="105"/>
        <v>3</v>
      </c>
      <c r="P95" s="62">
        <f t="shared" si="106"/>
        <v>11</v>
      </c>
      <c r="Q95" s="62">
        <f t="shared" si="107"/>
        <v>2013</v>
      </c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DC95" s="22" t="str">
        <f t="shared" si="108"/>
        <v/>
      </c>
      <c r="DD95" s="22" t="str">
        <f t="shared" si="109"/>
        <v/>
      </c>
      <c r="DE95" s="22" t="str">
        <f t="shared" si="110"/>
        <v/>
      </c>
      <c r="DF95" s="22" t="str">
        <f t="shared" si="111"/>
        <v/>
      </c>
      <c r="DG95" s="22" t="str">
        <f t="shared" si="112"/>
        <v/>
      </c>
      <c r="DH95" s="22" t="str">
        <f t="shared" si="113"/>
        <v/>
      </c>
      <c r="DI95" s="22" t="str">
        <f t="shared" si="114"/>
        <v/>
      </c>
      <c r="DJ95" s="22" t="str">
        <f t="shared" si="115"/>
        <v/>
      </c>
      <c r="DK95" s="22" t="str">
        <f t="shared" si="116"/>
        <v/>
      </c>
      <c r="DL95" s="22" t="str">
        <f t="shared" si="117"/>
        <v/>
      </c>
      <c r="DM95" s="22" t="str">
        <f t="shared" si="118"/>
        <v/>
      </c>
      <c r="DN95" s="22" t="str">
        <f t="shared" si="119"/>
        <v/>
      </c>
      <c r="DO95" s="22" t="str">
        <f t="shared" si="120"/>
        <v/>
      </c>
      <c r="DP95" s="22" t="str">
        <f t="shared" si="121"/>
        <v/>
      </c>
      <c r="DQ95" s="22" t="str">
        <f t="shared" si="122"/>
        <v/>
      </c>
      <c r="DR95" s="22" t="str">
        <f t="shared" si="123"/>
        <v/>
      </c>
      <c r="DS95" s="22" t="str">
        <f t="shared" si="124"/>
        <v/>
      </c>
      <c r="DT95" s="22" t="str">
        <f t="shared" si="125"/>
        <v/>
      </c>
      <c r="DU95" s="22" t="str">
        <f t="shared" si="126"/>
        <v/>
      </c>
      <c r="DV95" s="22" t="str">
        <f t="shared" si="127"/>
        <v/>
      </c>
      <c r="DW95" s="22" t="str">
        <f t="shared" si="128"/>
        <v/>
      </c>
      <c r="DX95" s="22" t="str">
        <f t="shared" si="129"/>
        <v/>
      </c>
      <c r="DY95" s="22" t="str">
        <f t="shared" si="130"/>
        <v/>
      </c>
      <c r="DZ95" s="22" t="str">
        <f t="shared" si="131"/>
        <v/>
      </c>
      <c r="EA95" s="22" t="str">
        <f t="shared" si="132"/>
        <v/>
      </c>
      <c r="EB95" s="22" t="str">
        <f t="shared" si="133"/>
        <v/>
      </c>
      <c r="EC95" s="22" t="str">
        <f t="shared" si="134"/>
        <v/>
      </c>
      <c r="ED95" s="22" t="str">
        <f t="shared" si="135"/>
        <v/>
      </c>
      <c r="EE95" s="22" t="str">
        <f t="shared" si="136"/>
        <v/>
      </c>
    </row>
    <row r="96" spans="1:135" ht="11.25" customHeight="1">
      <c r="A96" s="52" t="s">
        <v>199</v>
      </c>
      <c r="B96" s="52" t="s">
        <v>153</v>
      </c>
      <c r="C96" s="83" t="s">
        <v>190</v>
      </c>
      <c r="D96" s="83" t="s">
        <v>188</v>
      </c>
      <c r="E96" s="53">
        <v>1</v>
      </c>
      <c r="F96" s="54" t="s">
        <v>204</v>
      </c>
      <c r="G96" s="55">
        <v>41640</v>
      </c>
      <c r="H96" s="55">
        <v>41644</v>
      </c>
      <c r="I96" s="56">
        <v>0</v>
      </c>
      <c r="J96" s="55"/>
      <c r="K96" s="67"/>
      <c r="L96" s="68">
        <v>0</v>
      </c>
      <c r="M96" s="67"/>
      <c r="N96" s="67" t="s">
        <v>261</v>
      </c>
      <c r="O96" s="20">
        <f t="shared" si="105"/>
        <v>1</v>
      </c>
      <c r="P96" s="20">
        <f t="shared" si="106"/>
        <v>1</v>
      </c>
      <c r="Q96" s="20">
        <f t="shared" si="107"/>
        <v>2014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DC96" s="22" t="str">
        <f t="shared" si="108"/>
        <v/>
      </c>
      <c r="DD96" s="22" t="str">
        <f t="shared" si="109"/>
        <v/>
      </c>
      <c r="DE96" s="22" t="str">
        <f t="shared" si="110"/>
        <v/>
      </c>
      <c r="DF96" s="22" t="str">
        <f t="shared" si="111"/>
        <v/>
      </c>
      <c r="DG96" s="22" t="str">
        <f t="shared" si="112"/>
        <v/>
      </c>
      <c r="DH96" s="22" t="str">
        <f t="shared" si="113"/>
        <v/>
      </c>
      <c r="DI96" s="22" t="str">
        <f t="shared" si="114"/>
        <v/>
      </c>
      <c r="DJ96" s="22" t="str">
        <f t="shared" si="115"/>
        <v/>
      </c>
      <c r="DK96" s="22" t="str">
        <f t="shared" si="116"/>
        <v/>
      </c>
      <c r="DL96" s="22" t="str">
        <f t="shared" si="117"/>
        <v/>
      </c>
      <c r="DM96" s="22" t="str">
        <f t="shared" si="118"/>
        <v/>
      </c>
      <c r="DN96" s="22" t="str">
        <f t="shared" si="119"/>
        <v/>
      </c>
      <c r="DO96" s="22" t="str">
        <f t="shared" si="120"/>
        <v/>
      </c>
      <c r="DP96" s="22" t="str">
        <f t="shared" si="121"/>
        <v/>
      </c>
      <c r="DQ96" s="22" t="str">
        <f t="shared" si="122"/>
        <v/>
      </c>
      <c r="DR96" s="22" t="str">
        <f t="shared" si="123"/>
        <v/>
      </c>
      <c r="DS96" s="22" t="str">
        <f t="shared" si="124"/>
        <v/>
      </c>
      <c r="DT96" s="22" t="str">
        <f t="shared" si="125"/>
        <v/>
      </c>
      <c r="DU96" s="22" t="str">
        <f t="shared" si="126"/>
        <v/>
      </c>
      <c r="DV96" s="22" t="str">
        <f t="shared" si="127"/>
        <v/>
      </c>
      <c r="DW96" s="22" t="str">
        <f t="shared" si="128"/>
        <v/>
      </c>
      <c r="DX96" s="22" t="str">
        <f t="shared" si="129"/>
        <v/>
      </c>
      <c r="DY96" s="22" t="str">
        <f t="shared" si="130"/>
        <v/>
      </c>
      <c r="DZ96" s="22" t="str">
        <f t="shared" si="131"/>
        <v/>
      </c>
      <c r="EA96" s="22" t="str">
        <f t="shared" si="132"/>
        <v/>
      </c>
      <c r="EB96" s="22" t="str">
        <f t="shared" si="133"/>
        <v/>
      </c>
      <c r="EC96" s="22" t="str">
        <f t="shared" si="134"/>
        <v/>
      </c>
      <c r="ED96" s="22" t="str">
        <f t="shared" si="135"/>
        <v/>
      </c>
      <c r="EE96" s="22" t="str">
        <f t="shared" si="136"/>
        <v/>
      </c>
    </row>
    <row r="97" spans="1:135" ht="11.25" customHeight="1">
      <c r="A97" s="52" t="s">
        <v>199</v>
      </c>
      <c r="B97" s="52" t="s">
        <v>79</v>
      </c>
      <c r="C97" s="83" t="s">
        <v>239</v>
      </c>
      <c r="D97" s="83" t="s">
        <v>213</v>
      </c>
      <c r="E97" s="53">
        <v>1</v>
      </c>
      <c r="F97" s="54" t="s">
        <v>204</v>
      </c>
      <c r="G97" s="55">
        <v>41640</v>
      </c>
      <c r="H97" s="55">
        <v>41650</v>
      </c>
      <c r="I97" s="56">
        <v>0</v>
      </c>
      <c r="J97" s="55"/>
      <c r="K97" s="67"/>
      <c r="L97" s="68">
        <v>0</v>
      </c>
      <c r="M97" s="67"/>
      <c r="N97" s="67" t="s">
        <v>261</v>
      </c>
      <c r="O97" s="20">
        <f t="shared" si="105"/>
        <v>1</v>
      </c>
      <c r="P97" s="20">
        <f t="shared" si="106"/>
        <v>1</v>
      </c>
      <c r="Q97" s="20">
        <f t="shared" si="107"/>
        <v>2014</v>
      </c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DC97" s="22" t="str">
        <f t="shared" si="108"/>
        <v/>
      </c>
      <c r="DD97" s="22" t="str">
        <f t="shared" si="109"/>
        <v/>
      </c>
      <c r="DE97" s="22" t="str">
        <f t="shared" si="110"/>
        <v/>
      </c>
      <c r="DF97" s="22" t="str">
        <f t="shared" si="111"/>
        <v/>
      </c>
      <c r="DG97" s="22" t="str">
        <f t="shared" si="112"/>
        <v/>
      </c>
      <c r="DH97" s="22" t="str">
        <f t="shared" si="113"/>
        <v/>
      </c>
      <c r="DI97" s="22" t="str">
        <f t="shared" si="114"/>
        <v/>
      </c>
      <c r="DJ97" s="22" t="str">
        <f t="shared" si="115"/>
        <v/>
      </c>
      <c r="DK97" s="22" t="str">
        <f t="shared" si="116"/>
        <v/>
      </c>
      <c r="DL97" s="22" t="str">
        <f t="shared" si="117"/>
        <v/>
      </c>
      <c r="DM97" s="22" t="str">
        <f t="shared" si="118"/>
        <v/>
      </c>
      <c r="DN97" s="22" t="str">
        <f t="shared" si="119"/>
        <v/>
      </c>
      <c r="DO97" s="22" t="str">
        <f t="shared" si="120"/>
        <v/>
      </c>
      <c r="DP97" s="22" t="str">
        <f t="shared" si="121"/>
        <v/>
      </c>
      <c r="DQ97" s="22" t="str">
        <f t="shared" si="122"/>
        <v/>
      </c>
      <c r="DR97" s="22" t="str">
        <f t="shared" si="123"/>
        <v/>
      </c>
      <c r="DS97" s="22" t="str">
        <f t="shared" si="124"/>
        <v/>
      </c>
      <c r="DT97" s="22" t="str">
        <f t="shared" si="125"/>
        <v/>
      </c>
      <c r="DU97" s="22" t="str">
        <f t="shared" si="126"/>
        <v/>
      </c>
      <c r="DV97" s="22" t="str">
        <f t="shared" si="127"/>
        <v/>
      </c>
      <c r="DW97" s="22" t="str">
        <f t="shared" si="128"/>
        <v/>
      </c>
      <c r="DX97" s="22" t="str">
        <f t="shared" si="129"/>
        <v/>
      </c>
      <c r="DY97" s="22" t="str">
        <f t="shared" si="130"/>
        <v/>
      </c>
      <c r="DZ97" s="22" t="str">
        <f t="shared" si="131"/>
        <v/>
      </c>
      <c r="EA97" s="22" t="str">
        <f t="shared" si="132"/>
        <v/>
      </c>
      <c r="EB97" s="22" t="str">
        <f t="shared" si="133"/>
        <v/>
      </c>
      <c r="EC97" s="22" t="str">
        <f t="shared" si="134"/>
        <v/>
      </c>
      <c r="ED97" s="22" t="str">
        <f t="shared" si="135"/>
        <v/>
      </c>
      <c r="EE97" s="22" t="str">
        <f t="shared" si="136"/>
        <v/>
      </c>
    </row>
    <row r="98" spans="1:135" ht="11.25" customHeight="1">
      <c r="A98" s="52" t="s">
        <v>199</v>
      </c>
      <c r="B98" s="52" t="s">
        <v>67</v>
      </c>
      <c r="C98" s="83" t="s">
        <v>238</v>
      </c>
      <c r="D98" s="83"/>
      <c r="E98" s="53">
        <v>1</v>
      </c>
      <c r="F98" s="54" t="s">
        <v>210</v>
      </c>
      <c r="G98" s="55">
        <v>41988</v>
      </c>
      <c r="H98" s="55" t="s">
        <v>244</v>
      </c>
      <c r="I98" s="56">
        <v>0</v>
      </c>
      <c r="J98" s="55"/>
      <c r="K98" s="67"/>
      <c r="L98" s="68">
        <v>1</v>
      </c>
      <c r="M98" s="67"/>
      <c r="N98" s="67"/>
      <c r="O98" s="20">
        <f t="shared" si="105"/>
        <v>2</v>
      </c>
      <c r="P98" s="20">
        <f t="shared" si="106"/>
        <v>12</v>
      </c>
      <c r="Q98" s="20">
        <f t="shared" si="107"/>
        <v>2014</v>
      </c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DC98" s="22" t="str">
        <f t="shared" si="108"/>
        <v/>
      </c>
      <c r="DD98" s="22" t="str">
        <f t="shared" si="109"/>
        <v/>
      </c>
      <c r="DE98" s="22" t="str">
        <f t="shared" si="110"/>
        <v/>
      </c>
      <c r="DF98" s="22" t="str">
        <f t="shared" si="111"/>
        <v/>
      </c>
      <c r="DG98" s="22" t="str">
        <f t="shared" si="112"/>
        <v/>
      </c>
      <c r="DH98" s="22" t="str">
        <f t="shared" si="113"/>
        <v/>
      </c>
      <c r="DI98" s="22" t="str">
        <f t="shared" si="114"/>
        <v/>
      </c>
      <c r="DJ98" s="22" t="str">
        <f t="shared" si="115"/>
        <v/>
      </c>
      <c r="DK98" s="22" t="str">
        <f t="shared" si="116"/>
        <v/>
      </c>
      <c r="DL98" s="22" t="str">
        <f t="shared" si="117"/>
        <v/>
      </c>
      <c r="DM98" s="22" t="str">
        <f t="shared" si="118"/>
        <v/>
      </c>
      <c r="DN98" s="22" t="str">
        <f t="shared" si="119"/>
        <v/>
      </c>
      <c r="DO98" s="22" t="str">
        <f t="shared" si="120"/>
        <v/>
      </c>
      <c r="DP98" s="22" t="str">
        <f t="shared" si="121"/>
        <v/>
      </c>
      <c r="DQ98" s="22" t="str">
        <f t="shared" si="122"/>
        <v/>
      </c>
      <c r="DR98" s="22" t="str">
        <f t="shared" si="123"/>
        <v/>
      </c>
      <c r="DS98" s="22" t="str">
        <f t="shared" si="124"/>
        <v/>
      </c>
      <c r="DT98" s="22" t="str">
        <f t="shared" si="125"/>
        <v/>
      </c>
      <c r="DU98" s="22" t="str">
        <f t="shared" si="126"/>
        <v/>
      </c>
      <c r="DV98" s="22" t="str">
        <f t="shared" si="127"/>
        <v/>
      </c>
      <c r="DW98" s="22" t="str">
        <f t="shared" si="128"/>
        <v/>
      </c>
      <c r="DX98" s="22" t="str">
        <f t="shared" si="129"/>
        <v/>
      </c>
      <c r="DY98" s="22" t="str">
        <f t="shared" si="130"/>
        <v/>
      </c>
      <c r="DZ98" s="22" t="str">
        <f t="shared" si="131"/>
        <v/>
      </c>
      <c r="EA98" s="22" t="str">
        <f t="shared" si="132"/>
        <v/>
      </c>
      <c r="EB98" s="22" t="str">
        <f t="shared" si="133"/>
        <v/>
      </c>
      <c r="EC98" s="22" t="str">
        <f t="shared" si="134"/>
        <v/>
      </c>
      <c r="ED98" s="22" t="str">
        <f t="shared" si="135"/>
        <v/>
      </c>
      <c r="EE98" s="22" t="str">
        <f t="shared" si="136"/>
        <v/>
      </c>
    </row>
    <row r="99" spans="1:135" ht="11.25" customHeight="1">
      <c r="A99" s="63" t="s">
        <v>199</v>
      </c>
      <c r="B99" s="63" t="s">
        <v>67</v>
      </c>
      <c r="C99" s="83" t="s">
        <v>237</v>
      </c>
      <c r="D99" s="83"/>
      <c r="E99" s="57">
        <v>1</v>
      </c>
      <c r="F99" s="54" t="s">
        <v>205</v>
      </c>
      <c r="G99" s="58">
        <v>42005</v>
      </c>
      <c r="H99" s="58">
        <v>42124</v>
      </c>
      <c r="I99" s="59">
        <v>0</v>
      </c>
      <c r="J99" s="58"/>
      <c r="K99" s="65"/>
      <c r="L99" s="66">
        <v>0</v>
      </c>
      <c r="M99" s="70" t="s">
        <v>248</v>
      </c>
      <c r="N99" s="67" t="s">
        <v>262</v>
      </c>
      <c r="O99" s="62">
        <f t="shared" ref="O99:O106" si="137">IF(DAY(G99)&lt;=10,1,IF(DAY(G99)&gt;20,3,2))</f>
        <v>1</v>
      </c>
      <c r="P99" s="62">
        <f t="shared" ref="P99:P106" si="138">MONTH(G99)</f>
        <v>1</v>
      </c>
      <c r="Q99" s="62">
        <f t="shared" ref="Q99:Q106" si="139">YEAR(G99)</f>
        <v>2015</v>
      </c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DC99" s="22" t="str">
        <f t="shared" si="108"/>
        <v/>
      </c>
      <c r="DD99" s="22" t="str">
        <f t="shared" si="109"/>
        <v/>
      </c>
      <c r="DE99" s="22" t="str">
        <f t="shared" si="110"/>
        <v/>
      </c>
      <c r="DF99" s="22" t="str">
        <f t="shared" si="111"/>
        <v/>
      </c>
      <c r="DG99" s="22" t="str">
        <f t="shared" si="112"/>
        <v/>
      </c>
      <c r="DH99" s="22" t="str">
        <f t="shared" si="113"/>
        <v/>
      </c>
      <c r="DI99" s="22" t="str">
        <f t="shared" si="114"/>
        <v/>
      </c>
      <c r="DJ99" s="22" t="str">
        <f t="shared" si="115"/>
        <v/>
      </c>
      <c r="DK99" s="22" t="str">
        <f t="shared" si="116"/>
        <v/>
      </c>
      <c r="DL99" s="22" t="str">
        <f t="shared" si="117"/>
        <v/>
      </c>
      <c r="DM99" s="22" t="str">
        <f t="shared" si="118"/>
        <v/>
      </c>
      <c r="DN99" s="22" t="str">
        <f t="shared" si="119"/>
        <v/>
      </c>
      <c r="DO99" s="22" t="str">
        <f t="shared" si="120"/>
        <v/>
      </c>
      <c r="DP99" s="22" t="str">
        <f t="shared" si="121"/>
        <v/>
      </c>
      <c r="DQ99" s="22" t="str">
        <f t="shared" si="122"/>
        <v/>
      </c>
      <c r="DR99" s="22" t="str">
        <f t="shared" si="123"/>
        <v/>
      </c>
      <c r="DS99" s="22" t="str">
        <f t="shared" si="124"/>
        <v/>
      </c>
      <c r="DT99" s="22" t="str">
        <f t="shared" si="125"/>
        <v/>
      </c>
      <c r="DU99" s="22" t="str">
        <f t="shared" si="126"/>
        <v/>
      </c>
      <c r="DV99" s="22" t="str">
        <f t="shared" si="127"/>
        <v/>
      </c>
      <c r="DW99" s="22" t="str">
        <f t="shared" si="128"/>
        <v/>
      </c>
      <c r="DX99" s="22" t="str">
        <f t="shared" si="129"/>
        <v/>
      </c>
      <c r="DY99" s="22" t="str">
        <f t="shared" si="130"/>
        <v/>
      </c>
      <c r="DZ99" s="22" t="str">
        <f t="shared" si="131"/>
        <v/>
      </c>
      <c r="EA99" s="22" t="str">
        <f t="shared" si="132"/>
        <v/>
      </c>
      <c r="EB99" s="22" t="str">
        <f t="shared" si="133"/>
        <v/>
      </c>
      <c r="EC99" s="22" t="str">
        <f t="shared" si="134"/>
        <v/>
      </c>
      <c r="ED99" s="22" t="str">
        <f t="shared" si="135"/>
        <v/>
      </c>
      <c r="EE99" s="22" t="str">
        <f t="shared" si="136"/>
        <v/>
      </c>
    </row>
    <row r="100" spans="1:135" ht="11.25" customHeight="1">
      <c r="A100" s="63" t="s">
        <v>199</v>
      </c>
      <c r="B100" s="63" t="s">
        <v>79</v>
      </c>
      <c r="C100" s="83" t="s">
        <v>241</v>
      </c>
      <c r="D100" s="83" t="s">
        <v>213</v>
      </c>
      <c r="E100" s="57">
        <v>1</v>
      </c>
      <c r="F100" s="54" t="s">
        <v>203</v>
      </c>
      <c r="G100" s="58">
        <v>42105</v>
      </c>
      <c r="H100" s="58">
        <v>42111</v>
      </c>
      <c r="I100" s="59">
        <v>0</v>
      </c>
      <c r="J100" s="58"/>
      <c r="K100" s="65"/>
      <c r="L100" s="66">
        <v>1</v>
      </c>
      <c r="M100" s="70" t="s">
        <v>249</v>
      </c>
      <c r="N100" s="65"/>
      <c r="O100" s="62">
        <f t="shared" si="137"/>
        <v>2</v>
      </c>
      <c r="P100" s="62">
        <f t="shared" si="138"/>
        <v>4</v>
      </c>
      <c r="Q100" s="62">
        <f t="shared" si="139"/>
        <v>2015</v>
      </c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DC100" s="22" t="str">
        <f t="shared" si="108"/>
        <v/>
      </c>
      <c r="DD100" s="22" t="str">
        <f t="shared" si="109"/>
        <v/>
      </c>
      <c r="DE100" s="22" t="str">
        <f t="shared" si="110"/>
        <v/>
      </c>
      <c r="DF100" s="22" t="str">
        <f t="shared" si="111"/>
        <v/>
      </c>
      <c r="DG100" s="22" t="str">
        <f t="shared" si="112"/>
        <v/>
      </c>
      <c r="DH100" s="22" t="str">
        <f t="shared" si="113"/>
        <v/>
      </c>
      <c r="DI100" s="22" t="str">
        <f t="shared" si="114"/>
        <v/>
      </c>
      <c r="DJ100" s="22" t="str">
        <f t="shared" si="115"/>
        <v/>
      </c>
      <c r="DK100" s="22" t="str">
        <f t="shared" si="116"/>
        <v/>
      </c>
      <c r="DL100" s="22" t="str">
        <f t="shared" si="117"/>
        <v/>
      </c>
      <c r="DM100" s="22" t="str">
        <f t="shared" si="118"/>
        <v/>
      </c>
      <c r="DN100" s="22" t="str">
        <f t="shared" si="119"/>
        <v/>
      </c>
      <c r="DO100" s="22" t="str">
        <f t="shared" si="120"/>
        <v/>
      </c>
      <c r="DP100" s="22" t="str">
        <f t="shared" si="121"/>
        <v/>
      </c>
      <c r="DQ100" s="22" t="str">
        <f t="shared" si="122"/>
        <v/>
      </c>
      <c r="DR100" s="22" t="str">
        <f t="shared" si="123"/>
        <v/>
      </c>
      <c r="DS100" s="22" t="str">
        <f t="shared" si="124"/>
        <v/>
      </c>
      <c r="DT100" s="22" t="str">
        <f t="shared" si="125"/>
        <v/>
      </c>
      <c r="DU100" s="22" t="str">
        <f t="shared" si="126"/>
        <v/>
      </c>
      <c r="DV100" s="22" t="str">
        <f t="shared" si="127"/>
        <v/>
      </c>
      <c r="DW100" s="22" t="str">
        <f t="shared" si="128"/>
        <v/>
      </c>
      <c r="DX100" s="22" t="str">
        <f t="shared" si="129"/>
        <v/>
      </c>
      <c r="DY100" s="22" t="str">
        <f t="shared" si="130"/>
        <v/>
      </c>
      <c r="DZ100" s="22" t="str">
        <f t="shared" si="131"/>
        <v/>
      </c>
      <c r="EA100" s="22" t="str">
        <f t="shared" si="132"/>
        <v/>
      </c>
      <c r="EB100" s="22" t="str">
        <f t="shared" si="133"/>
        <v/>
      </c>
      <c r="EC100" s="22" t="str">
        <f t="shared" si="134"/>
        <v/>
      </c>
      <c r="ED100" s="22" t="str">
        <f t="shared" si="135"/>
        <v/>
      </c>
      <c r="EE100" s="22" t="str">
        <f t="shared" si="136"/>
        <v/>
      </c>
    </row>
    <row r="101" spans="1:135" ht="11.25" customHeight="1">
      <c r="A101" s="63" t="s">
        <v>199</v>
      </c>
      <c r="B101" s="52" t="s">
        <v>81</v>
      </c>
      <c r="C101" s="83" t="s">
        <v>223</v>
      </c>
      <c r="D101" s="83" t="s">
        <v>138</v>
      </c>
      <c r="E101" s="53">
        <v>1</v>
      </c>
      <c r="F101" s="54" t="s">
        <v>192</v>
      </c>
      <c r="G101" s="55">
        <v>42320</v>
      </c>
      <c r="H101" s="55" t="s">
        <v>246</v>
      </c>
      <c r="I101" s="56">
        <v>0</v>
      </c>
      <c r="J101" s="55"/>
      <c r="K101" s="67"/>
      <c r="L101" s="68">
        <v>1</v>
      </c>
      <c r="M101" s="70" t="s">
        <v>250</v>
      </c>
      <c r="N101" s="67"/>
      <c r="O101" s="20">
        <f t="shared" si="137"/>
        <v>2</v>
      </c>
      <c r="P101" s="20">
        <f t="shared" si="138"/>
        <v>11</v>
      </c>
      <c r="Q101" s="20">
        <f t="shared" si="139"/>
        <v>2015</v>
      </c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DC101" s="22" t="str">
        <f t="shared" si="108"/>
        <v/>
      </c>
      <c r="DD101" s="22" t="str">
        <f t="shared" si="109"/>
        <v/>
      </c>
      <c r="DE101" s="22" t="str">
        <f t="shared" si="110"/>
        <v/>
      </c>
      <c r="DF101" s="22" t="str">
        <f t="shared" si="111"/>
        <v/>
      </c>
      <c r="DG101" s="22" t="str">
        <f t="shared" si="112"/>
        <v/>
      </c>
      <c r="DH101" s="22" t="str">
        <f t="shared" si="113"/>
        <v/>
      </c>
      <c r="DI101" s="22" t="str">
        <f t="shared" si="114"/>
        <v/>
      </c>
      <c r="DJ101" s="22" t="str">
        <f t="shared" si="115"/>
        <v/>
      </c>
      <c r="DK101" s="22" t="str">
        <f t="shared" si="116"/>
        <v/>
      </c>
      <c r="DL101" s="22" t="str">
        <f t="shared" si="117"/>
        <v/>
      </c>
      <c r="DM101" s="22" t="str">
        <f t="shared" si="118"/>
        <v/>
      </c>
      <c r="DN101" s="22" t="str">
        <f t="shared" si="119"/>
        <v/>
      </c>
      <c r="DO101" s="22" t="str">
        <f t="shared" si="120"/>
        <v/>
      </c>
      <c r="DP101" s="22" t="str">
        <f t="shared" si="121"/>
        <v/>
      </c>
      <c r="DQ101" s="22" t="str">
        <f t="shared" si="122"/>
        <v/>
      </c>
      <c r="DR101" s="22" t="str">
        <f t="shared" si="123"/>
        <v/>
      </c>
      <c r="DS101" s="22" t="str">
        <f t="shared" si="124"/>
        <v/>
      </c>
      <c r="DT101" s="22" t="str">
        <f t="shared" si="125"/>
        <v/>
      </c>
      <c r="DU101" s="22" t="str">
        <f t="shared" si="126"/>
        <v/>
      </c>
      <c r="DV101" s="22" t="str">
        <f t="shared" si="127"/>
        <v/>
      </c>
      <c r="DW101" s="22" t="str">
        <f t="shared" si="128"/>
        <v/>
      </c>
      <c r="DX101" s="22" t="str">
        <f t="shared" si="129"/>
        <v/>
      </c>
      <c r="DY101" s="22" t="str">
        <f t="shared" si="130"/>
        <v/>
      </c>
      <c r="DZ101" s="22" t="str">
        <f t="shared" si="131"/>
        <v/>
      </c>
      <c r="EA101" s="22" t="str">
        <f t="shared" si="132"/>
        <v/>
      </c>
      <c r="EB101" s="22" t="str">
        <f t="shared" si="133"/>
        <v/>
      </c>
      <c r="EC101" s="22" t="str">
        <f t="shared" si="134"/>
        <v/>
      </c>
      <c r="ED101" s="22" t="str">
        <f t="shared" si="135"/>
        <v/>
      </c>
      <c r="EE101" s="22" t="str">
        <f t="shared" si="136"/>
        <v/>
      </c>
    </row>
    <row r="102" spans="1:135" ht="11.25" customHeight="1">
      <c r="A102" s="63" t="s">
        <v>199</v>
      </c>
      <c r="B102" s="52" t="s">
        <v>66</v>
      </c>
      <c r="C102" s="83" t="s">
        <v>162</v>
      </c>
      <c r="D102" s="83" t="s">
        <v>163</v>
      </c>
      <c r="E102" s="53">
        <v>1</v>
      </c>
      <c r="F102" s="54" t="s">
        <v>204</v>
      </c>
      <c r="G102" s="55">
        <v>42324</v>
      </c>
      <c r="H102" s="55"/>
      <c r="I102" s="56">
        <v>0</v>
      </c>
      <c r="J102" s="55"/>
      <c r="K102" s="67"/>
      <c r="L102" s="68">
        <v>1</v>
      </c>
      <c r="M102" s="70" t="s">
        <v>249</v>
      </c>
      <c r="N102" s="67"/>
      <c r="O102" s="20">
        <f t="shared" si="137"/>
        <v>2</v>
      </c>
      <c r="P102" s="20">
        <f t="shared" si="138"/>
        <v>11</v>
      </c>
      <c r="Q102" s="20">
        <f t="shared" si="139"/>
        <v>2015</v>
      </c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DC102" s="22" t="str">
        <f>IF(Q104=1977,IF($E104=0,"",$E104),"")</f>
        <v/>
      </c>
      <c r="DD102" s="22" t="str">
        <f>IF(Q104=1978,IF($E104=0,"",$E104),"")</f>
        <v/>
      </c>
      <c r="DE102" s="22" t="str">
        <f>IF(Q104=1979,IF($E104=0,"",$E104),"")</f>
        <v/>
      </c>
      <c r="DF102" s="22" t="str">
        <f>IF(Q104=1980,IF($E104=0,"",$E104),"")</f>
        <v/>
      </c>
      <c r="DG102" s="22" t="str">
        <f>IF(Q104=1981,IF($E104=0,"",$E104),"")</f>
        <v/>
      </c>
      <c r="DH102" s="22" t="str">
        <f>IF(Q104=1982,IF($E104=0,"",$E104),"")</f>
        <v/>
      </c>
      <c r="DI102" s="22" t="str">
        <f>IF(Q104=1983,IF($E104=0,"",$E104),"")</f>
        <v/>
      </c>
      <c r="DJ102" s="22" t="str">
        <f>IF(Q104=1984,IF($E104=0,"",$E104),"")</f>
        <v/>
      </c>
      <c r="DK102" s="22" t="str">
        <f>IF(Q104=1985,IF($E104=0,"",$E104),"")</f>
        <v/>
      </c>
      <c r="DL102" s="22" t="str">
        <f>IF(Q104=1986,IF($E104=0,"",$E104),"")</f>
        <v/>
      </c>
      <c r="DM102" s="22" t="str">
        <f>IF(Q104=1987,IF($E104=0,"",$E104),"")</f>
        <v/>
      </c>
      <c r="DN102" s="22" t="str">
        <f>IF(Q104=1988,IF($E104=0,"",$E104),"")</f>
        <v/>
      </c>
      <c r="DO102" s="22" t="str">
        <f>IF(Q104=1989,IF($E104=0,"",$E104),"")</f>
        <v/>
      </c>
      <c r="DP102" s="22" t="str">
        <f>IF(Q104=1990,IF($E104=0,"",$E104),"")</f>
        <v/>
      </c>
      <c r="DQ102" s="22" t="str">
        <f>IF(Q104=1991,IF($E104=0,"",$E104),"")</f>
        <v/>
      </c>
      <c r="DR102" s="22" t="str">
        <f>IF(Q104=1992,IF($E104=0,"",$E104),"")</f>
        <v/>
      </c>
      <c r="DS102" s="22" t="str">
        <f>IF(Q104=1993,IF($E104=0,"",$E104),"")</f>
        <v/>
      </c>
      <c r="DT102" s="22" t="str">
        <f>IF(Q104=1994,IF($E104=0,"",$E104),"")</f>
        <v/>
      </c>
      <c r="DU102" s="22" t="str">
        <f>IF(Q104=1995,IF($E104=0,"",$E104),"")</f>
        <v/>
      </c>
      <c r="DV102" s="22" t="str">
        <f>IF(Q104=1996,IF($E104=0,"",$E104),"")</f>
        <v/>
      </c>
      <c r="DW102" s="22" t="str">
        <f>IF(Q104=1997,IF($E104=0,"",$E104),"")</f>
        <v/>
      </c>
      <c r="DX102" s="22" t="str">
        <f>IF(Q104=1998,IF($E104=0,"",$E104),"")</f>
        <v/>
      </c>
      <c r="DY102" s="22" t="str">
        <f>IF(Q104=1999,IF($E104=0,"",$E104),"")</f>
        <v/>
      </c>
      <c r="DZ102" s="22" t="str">
        <f>IF(Q104=2000,IF($E104=0,"",$E104),"")</f>
        <v/>
      </c>
      <c r="EA102" s="22" t="str">
        <f>IF(Q104=2001,IF($E104=0,"",$E104),"")</f>
        <v/>
      </c>
      <c r="EB102" s="22" t="str">
        <f>IF(Q104=2002,IF($E104=0,"",$E104),"")</f>
        <v/>
      </c>
      <c r="EC102" s="22" t="str">
        <f>IF(Q104=2003,IF($E104=0,"",$E104),"")</f>
        <v/>
      </c>
      <c r="ED102" s="22" t="str">
        <f>IF(Q104=2004,IF($E104=0,"",$E104),"")</f>
        <v/>
      </c>
      <c r="EE102" s="22" t="str">
        <f>IF(Q104=2005,IF($E104=0,"",$E104),"")</f>
        <v/>
      </c>
    </row>
    <row r="103" spans="1:135" ht="11.25" customHeight="1">
      <c r="A103" s="63" t="s">
        <v>199</v>
      </c>
      <c r="B103" s="52" t="s">
        <v>81</v>
      </c>
      <c r="C103" s="83" t="s">
        <v>224</v>
      </c>
      <c r="D103" s="83" t="s">
        <v>138</v>
      </c>
      <c r="E103" s="53">
        <v>1</v>
      </c>
      <c r="F103" s="54" t="s">
        <v>205</v>
      </c>
      <c r="G103" s="55">
        <v>42370</v>
      </c>
      <c r="H103" s="55">
        <v>42385</v>
      </c>
      <c r="I103" s="56">
        <v>0</v>
      </c>
      <c r="J103" s="55"/>
      <c r="K103" s="67"/>
      <c r="L103" s="68">
        <v>0</v>
      </c>
      <c r="M103" s="70" t="s">
        <v>251</v>
      </c>
      <c r="N103" s="67" t="s">
        <v>193</v>
      </c>
      <c r="O103" s="20">
        <f t="shared" si="137"/>
        <v>1</v>
      </c>
      <c r="P103" s="20">
        <f t="shared" si="138"/>
        <v>1</v>
      </c>
      <c r="Q103" s="20">
        <f t="shared" si="139"/>
        <v>2016</v>
      </c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</row>
    <row r="104" spans="1:135" ht="11.25" customHeight="1">
      <c r="A104" s="63" t="s">
        <v>199</v>
      </c>
      <c r="B104" s="63" t="s">
        <v>70</v>
      </c>
      <c r="C104" s="83" t="s">
        <v>159</v>
      </c>
      <c r="D104" s="83" t="s">
        <v>282</v>
      </c>
      <c r="E104" s="57">
        <v>1</v>
      </c>
      <c r="F104" s="54" t="s">
        <v>202</v>
      </c>
      <c r="G104" s="58">
        <v>42490</v>
      </c>
      <c r="H104" s="58">
        <v>42491</v>
      </c>
      <c r="I104" s="59">
        <v>0</v>
      </c>
      <c r="J104" s="58"/>
      <c r="K104" s="65"/>
      <c r="L104" s="66">
        <v>1</v>
      </c>
      <c r="M104" s="70" t="s">
        <v>251</v>
      </c>
      <c r="N104" s="65"/>
      <c r="O104" s="62">
        <f t="shared" si="137"/>
        <v>3</v>
      </c>
      <c r="P104" s="62">
        <f t="shared" si="138"/>
        <v>4</v>
      </c>
      <c r="Q104" s="62">
        <f t="shared" si="139"/>
        <v>2016</v>
      </c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DC104" s="22" t="str">
        <f t="shared" si="108"/>
        <v/>
      </c>
      <c r="DD104" s="22" t="str">
        <f t="shared" si="109"/>
        <v/>
      </c>
      <c r="DE104" s="22" t="str">
        <f t="shared" si="110"/>
        <v/>
      </c>
      <c r="DF104" s="22" t="str">
        <f t="shared" si="111"/>
        <v/>
      </c>
      <c r="DG104" s="22" t="str">
        <f t="shared" si="112"/>
        <v/>
      </c>
      <c r="DH104" s="22" t="str">
        <f t="shared" si="113"/>
        <v/>
      </c>
      <c r="DI104" s="22" t="str">
        <f t="shared" si="114"/>
        <v/>
      </c>
      <c r="DJ104" s="22" t="str">
        <f t="shared" si="115"/>
        <v/>
      </c>
      <c r="DK104" s="22" t="str">
        <f t="shared" si="116"/>
        <v/>
      </c>
      <c r="DL104" s="22" t="str">
        <f t="shared" si="117"/>
        <v/>
      </c>
      <c r="DM104" s="22" t="str">
        <f t="shared" si="118"/>
        <v/>
      </c>
      <c r="DN104" s="22" t="str">
        <f t="shared" si="119"/>
        <v/>
      </c>
      <c r="DO104" s="22" t="str">
        <f t="shared" si="120"/>
        <v/>
      </c>
      <c r="DP104" s="22" t="str">
        <f t="shared" si="121"/>
        <v/>
      </c>
      <c r="DQ104" s="22" t="str">
        <f t="shared" si="122"/>
        <v/>
      </c>
      <c r="DR104" s="22" t="str">
        <f t="shared" si="123"/>
        <v/>
      </c>
      <c r="DS104" s="22" t="str">
        <f t="shared" si="124"/>
        <v/>
      </c>
      <c r="DT104" s="22" t="str">
        <f t="shared" si="125"/>
        <v/>
      </c>
      <c r="DU104" s="22" t="str">
        <f t="shared" si="126"/>
        <v/>
      </c>
      <c r="DV104" s="22" t="str">
        <f t="shared" si="127"/>
        <v/>
      </c>
      <c r="DW104" s="22" t="str">
        <f t="shared" si="128"/>
        <v/>
      </c>
      <c r="DX104" s="22" t="str">
        <f t="shared" si="129"/>
        <v/>
      </c>
      <c r="DY104" s="22" t="str">
        <f t="shared" si="130"/>
        <v/>
      </c>
      <c r="DZ104" s="22" t="str">
        <f t="shared" si="131"/>
        <v/>
      </c>
      <c r="EA104" s="22" t="str">
        <f t="shared" si="132"/>
        <v/>
      </c>
      <c r="EB104" s="22" t="str">
        <f t="shared" si="133"/>
        <v/>
      </c>
      <c r="EC104" s="22" t="str">
        <f t="shared" si="134"/>
        <v/>
      </c>
      <c r="ED104" s="22" t="str">
        <f t="shared" si="135"/>
        <v/>
      </c>
      <c r="EE104" s="22" t="str">
        <f t="shared" si="136"/>
        <v/>
      </c>
    </row>
    <row r="105" spans="1:135" ht="11.25" customHeight="1">
      <c r="A105" s="63" t="s">
        <v>199</v>
      </c>
      <c r="B105" s="63" t="s">
        <v>78</v>
      </c>
      <c r="C105" s="83" t="s">
        <v>194</v>
      </c>
      <c r="D105" s="83" t="s">
        <v>138</v>
      </c>
      <c r="E105" s="57">
        <v>1</v>
      </c>
      <c r="F105" s="54" t="s">
        <v>202</v>
      </c>
      <c r="G105" s="58">
        <v>42700</v>
      </c>
      <c r="H105" s="55" t="s">
        <v>247</v>
      </c>
      <c r="I105" s="59">
        <v>0</v>
      </c>
      <c r="J105" s="58"/>
      <c r="K105" s="65"/>
      <c r="L105" s="66">
        <v>1</v>
      </c>
      <c r="M105" s="70" t="s">
        <v>251</v>
      </c>
      <c r="N105" s="65"/>
      <c r="O105" s="62">
        <f t="shared" si="137"/>
        <v>3</v>
      </c>
      <c r="P105" s="62">
        <f t="shared" si="138"/>
        <v>11</v>
      </c>
      <c r="Q105" s="62">
        <f t="shared" si="139"/>
        <v>2016</v>
      </c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DC105" s="22" t="str">
        <f t="shared" si="108"/>
        <v/>
      </c>
      <c r="DD105" s="22" t="str">
        <f t="shared" si="109"/>
        <v/>
      </c>
      <c r="DE105" s="22" t="str">
        <f t="shared" si="110"/>
        <v/>
      </c>
      <c r="DF105" s="22" t="str">
        <f t="shared" si="111"/>
        <v/>
      </c>
      <c r="DG105" s="22" t="str">
        <f t="shared" si="112"/>
        <v/>
      </c>
      <c r="DH105" s="22" t="str">
        <f t="shared" si="113"/>
        <v/>
      </c>
      <c r="DI105" s="22" t="str">
        <f t="shared" si="114"/>
        <v/>
      </c>
      <c r="DJ105" s="22" t="str">
        <f t="shared" si="115"/>
        <v/>
      </c>
      <c r="DK105" s="22" t="str">
        <f t="shared" si="116"/>
        <v/>
      </c>
      <c r="DL105" s="22" t="str">
        <f t="shared" si="117"/>
        <v/>
      </c>
      <c r="DM105" s="22" t="str">
        <f t="shared" si="118"/>
        <v/>
      </c>
      <c r="DN105" s="22" t="str">
        <f t="shared" si="119"/>
        <v/>
      </c>
      <c r="DO105" s="22" t="str">
        <f t="shared" si="120"/>
        <v/>
      </c>
      <c r="DP105" s="22" t="str">
        <f t="shared" si="121"/>
        <v/>
      </c>
      <c r="DQ105" s="22" t="str">
        <f t="shared" si="122"/>
        <v/>
      </c>
      <c r="DR105" s="22" t="str">
        <f t="shared" si="123"/>
        <v/>
      </c>
      <c r="DS105" s="22" t="str">
        <f t="shared" si="124"/>
        <v/>
      </c>
      <c r="DT105" s="22" t="str">
        <f t="shared" si="125"/>
        <v/>
      </c>
      <c r="DU105" s="22" t="str">
        <f t="shared" si="126"/>
        <v/>
      </c>
      <c r="DV105" s="22" t="str">
        <f t="shared" si="127"/>
        <v/>
      </c>
      <c r="DW105" s="22" t="str">
        <f t="shared" si="128"/>
        <v/>
      </c>
      <c r="DX105" s="22" t="str">
        <f t="shared" si="129"/>
        <v/>
      </c>
      <c r="DY105" s="22" t="str">
        <f t="shared" si="130"/>
        <v/>
      </c>
      <c r="DZ105" s="22" t="str">
        <f t="shared" si="131"/>
        <v/>
      </c>
      <c r="EA105" s="22" t="str">
        <f t="shared" si="132"/>
        <v/>
      </c>
      <c r="EB105" s="22" t="str">
        <f t="shared" si="133"/>
        <v/>
      </c>
      <c r="EC105" s="22" t="str">
        <f t="shared" si="134"/>
        <v/>
      </c>
      <c r="ED105" s="22" t="str">
        <f t="shared" si="135"/>
        <v/>
      </c>
      <c r="EE105" s="22" t="str">
        <f t="shared" si="136"/>
        <v/>
      </c>
    </row>
    <row r="106" spans="1:135" ht="11.25" customHeight="1">
      <c r="A106" s="63" t="s">
        <v>199</v>
      </c>
      <c r="B106" s="63" t="s">
        <v>71</v>
      </c>
      <c r="C106" s="83" t="s">
        <v>184</v>
      </c>
      <c r="D106" s="83" t="s">
        <v>283</v>
      </c>
      <c r="E106" s="57">
        <v>1</v>
      </c>
      <c r="F106" s="54" t="s">
        <v>202</v>
      </c>
      <c r="G106" s="58">
        <v>42716</v>
      </c>
      <c r="H106" s="58">
        <v>42734</v>
      </c>
      <c r="I106" s="59">
        <v>0</v>
      </c>
      <c r="J106" s="58"/>
      <c r="K106" s="65"/>
      <c r="L106" s="66">
        <v>1</v>
      </c>
      <c r="M106" s="70" t="s">
        <v>251</v>
      </c>
      <c r="N106" s="65"/>
      <c r="O106" s="62">
        <f t="shared" si="137"/>
        <v>2</v>
      </c>
      <c r="P106" s="62">
        <f t="shared" si="138"/>
        <v>12</v>
      </c>
      <c r="Q106" s="62">
        <f t="shared" si="139"/>
        <v>2016</v>
      </c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DC106" s="22" t="str">
        <f>IF(Q108=1977,IF($E108=0,"",$E108),"")</f>
        <v/>
      </c>
      <c r="DD106" s="22" t="str">
        <f>IF(Q108=1978,IF($E108=0,"",$E108),"")</f>
        <v/>
      </c>
      <c r="DE106" s="22" t="str">
        <f>IF(Q108=1979,IF($E108=0,"",$E108),"")</f>
        <v/>
      </c>
      <c r="DF106" s="22" t="str">
        <f>IF(Q108=1980,IF($E108=0,"",$E108),"")</f>
        <v/>
      </c>
      <c r="DG106" s="22" t="str">
        <f>IF(Q108=1981,IF($E108=0,"",$E108),"")</f>
        <v/>
      </c>
      <c r="DH106" s="22" t="str">
        <f>IF(Q108=1982,IF($E108=0,"",$E108),"")</f>
        <v/>
      </c>
      <c r="DI106" s="22" t="str">
        <f>IF(Q108=1983,IF($E108=0,"",$E108),"")</f>
        <v/>
      </c>
      <c r="DJ106" s="22" t="str">
        <f>IF(Q108=1984,IF($E108=0,"",$E108),"")</f>
        <v/>
      </c>
      <c r="DK106" s="22" t="str">
        <f>IF(Q108=1985,IF($E108=0,"",$E108),"")</f>
        <v/>
      </c>
      <c r="DL106" s="22" t="str">
        <f>IF(Q108=1986,IF($E108=0,"",$E108),"")</f>
        <v/>
      </c>
      <c r="DM106" s="22" t="str">
        <f>IF(Q108=1987,IF($E108=0,"",$E108),"")</f>
        <v/>
      </c>
      <c r="DN106" s="22" t="str">
        <f>IF(Q108=1988,IF($E108=0,"",$E108),"")</f>
        <v/>
      </c>
      <c r="DO106" s="22" t="str">
        <f>IF(Q108=1989,IF($E108=0,"",$E108),"")</f>
        <v/>
      </c>
      <c r="DP106" s="22" t="str">
        <f>IF(Q108=1990,IF($E108=0,"",$E108),"")</f>
        <v/>
      </c>
      <c r="DQ106" s="22" t="str">
        <f>IF(Q108=1991,IF($E108=0,"",$E108),"")</f>
        <v/>
      </c>
      <c r="DR106" s="22" t="str">
        <f>IF(Q108=1992,IF($E108=0,"",$E108),"")</f>
        <v/>
      </c>
      <c r="DS106" s="22" t="str">
        <f>IF(Q108=1993,IF($E108=0,"",$E108),"")</f>
        <v/>
      </c>
      <c r="DT106" s="22" t="str">
        <f>IF(Q108=1994,IF($E108=0,"",$E108),"")</f>
        <v/>
      </c>
      <c r="DU106" s="22" t="str">
        <f>IF(Q108=1995,IF($E108=0,"",$E108),"")</f>
        <v/>
      </c>
      <c r="DV106" s="22" t="str">
        <f>IF(Q108=1996,IF($E108=0,"",$E108),"")</f>
        <v/>
      </c>
      <c r="DW106" s="22" t="str">
        <f>IF(Q108=1997,IF($E108=0,"",$E108),"")</f>
        <v/>
      </c>
      <c r="DX106" s="22" t="str">
        <f>IF(Q108=1998,IF($E108=0,"",$E108),"")</f>
        <v/>
      </c>
      <c r="DY106" s="22" t="str">
        <f>IF(Q108=1999,IF($E108=0,"",$E108),"")</f>
        <v/>
      </c>
      <c r="DZ106" s="22" t="str">
        <f>IF(Q108=2000,IF($E108=0,"",$E108),"")</f>
        <v/>
      </c>
      <c r="EA106" s="22" t="str">
        <f>IF(Q108=2001,IF($E108=0,"",$E108),"")</f>
        <v/>
      </c>
      <c r="EB106" s="22" t="str">
        <f>IF(Q108=2002,IF($E108=0,"",$E108),"")</f>
        <v/>
      </c>
      <c r="EC106" s="22" t="str">
        <f>IF(Q108=2003,IF($E108=0,"",$E108),"")</f>
        <v/>
      </c>
      <c r="ED106" s="22" t="str">
        <f>IF(Q108=2004,IF($E108=0,"",$E108),"")</f>
        <v/>
      </c>
      <c r="EE106" s="22" t="str">
        <f>IF(Q108=2005,IF($E108=0,"",$E108),"")</f>
        <v/>
      </c>
    </row>
    <row r="107" spans="1:135" ht="11.25" customHeight="1">
      <c r="A107" s="63" t="s">
        <v>199</v>
      </c>
      <c r="B107" s="63" t="s">
        <v>78</v>
      </c>
      <c r="C107" s="83" t="s">
        <v>194</v>
      </c>
      <c r="D107" s="83" t="s">
        <v>138</v>
      </c>
      <c r="E107" s="57">
        <v>1</v>
      </c>
      <c r="F107" s="54" t="s">
        <v>202</v>
      </c>
      <c r="G107" s="58">
        <v>42736</v>
      </c>
      <c r="H107" s="58">
        <v>42849</v>
      </c>
      <c r="I107" s="59">
        <v>0</v>
      </c>
      <c r="J107" s="58"/>
      <c r="K107" s="65"/>
      <c r="L107" s="66">
        <v>0</v>
      </c>
      <c r="M107" s="70" t="s">
        <v>252</v>
      </c>
      <c r="N107" s="65" t="s">
        <v>195</v>
      </c>
      <c r="O107" s="62">
        <f t="shared" ref="O107:O112" si="140">IF(DAY(G107)&lt;=10,1,IF(DAY(G107)&gt;20,3,2))</f>
        <v>1</v>
      </c>
      <c r="P107" s="62">
        <f t="shared" ref="P107:P112" si="141">MONTH(G107)</f>
        <v>1</v>
      </c>
      <c r="Q107" s="62">
        <f t="shared" ref="Q107:Q112" si="142">YEAR(G107)</f>
        <v>2017</v>
      </c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DC107" s="22" t="str">
        <f t="shared" ref="DC107" si="143">IF(Q108=1977,IF($E108=0,"",$E108),"")</f>
        <v/>
      </c>
      <c r="DD107" s="22" t="str">
        <f t="shared" ref="DD107" si="144">IF(Q108=1978,IF($E108=0,"",$E108),"")</f>
        <v/>
      </c>
      <c r="DE107" s="22" t="str">
        <f t="shared" ref="DE107" si="145">IF(Q108=1979,IF($E108=0,"",$E108),"")</f>
        <v/>
      </c>
      <c r="DF107" s="22" t="str">
        <f t="shared" ref="DF107" si="146">IF(Q108=1980,IF($E108=0,"",$E108),"")</f>
        <v/>
      </c>
      <c r="DG107" s="22" t="str">
        <f t="shared" ref="DG107" si="147">IF(Q108=1981,IF($E108=0,"",$E108),"")</f>
        <v/>
      </c>
      <c r="DH107" s="22" t="str">
        <f t="shared" ref="DH107" si="148">IF(Q108=1982,IF($E108=0,"",$E108),"")</f>
        <v/>
      </c>
      <c r="DI107" s="22" t="str">
        <f t="shared" ref="DI107" si="149">IF(Q108=1983,IF($E108=0,"",$E108),"")</f>
        <v/>
      </c>
      <c r="DJ107" s="22" t="str">
        <f t="shared" ref="DJ107" si="150">IF(Q108=1984,IF($E108=0,"",$E108),"")</f>
        <v/>
      </c>
      <c r="DK107" s="22" t="str">
        <f t="shared" ref="DK107" si="151">IF(Q108=1985,IF($E108=0,"",$E108),"")</f>
        <v/>
      </c>
      <c r="DL107" s="22" t="str">
        <f t="shared" ref="DL107" si="152">IF(Q108=1986,IF($E108=0,"",$E108),"")</f>
        <v/>
      </c>
      <c r="DM107" s="22" t="str">
        <f t="shared" ref="DM107" si="153">IF(Q108=1987,IF($E108=0,"",$E108),"")</f>
        <v/>
      </c>
      <c r="DN107" s="22" t="str">
        <f t="shared" ref="DN107" si="154">IF(Q108=1988,IF($E108=0,"",$E108),"")</f>
        <v/>
      </c>
      <c r="DO107" s="22" t="str">
        <f t="shared" ref="DO107" si="155">IF(Q108=1989,IF($E108=0,"",$E108),"")</f>
        <v/>
      </c>
      <c r="DP107" s="22" t="str">
        <f t="shared" ref="DP107" si="156">IF(Q108=1990,IF($E108=0,"",$E108),"")</f>
        <v/>
      </c>
      <c r="DQ107" s="22" t="str">
        <f t="shared" ref="DQ107" si="157">IF(Q108=1991,IF($E108=0,"",$E108),"")</f>
        <v/>
      </c>
      <c r="DR107" s="22" t="str">
        <f t="shared" ref="DR107" si="158">IF(Q108=1992,IF($E108=0,"",$E108),"")</f>
        <v/>
      </c>
      <c r="DS107" s="22" t="str">
        <f t="shared" ref="DS107" si="159">IF(Q108=1993,IF($E108=0,"",$E108),"")</f>
        <v/>
      </c>
      <c r="DT107" s="22" t="str">
        <f t="shared" ref="DT107" si="160">IF(Q108=1994,IF($E108=0,"",$E108),"")</f>
        <v/>
      </c>
      <c r="DU107" s="22" t="str">
        <f t="shared" ref="DU107" si="161">IF(Q108=1995,IF($E108=0,"",$E108),"")</f>
        <v/>
      </c>
      <c r="DV107" s="22" t="str">
        <f t="shared" ref="DV107" si="162">IF(Q108=1996,IF($E108=0,"",$E108),"")</f>
        <v/>
      </c>
      <c r="DW107" s="22" t="str">
        <f t="shared" ref="DW107" si="163">IF(Q108=1997,IF($E108=0,"",$E108),"")</f>
        <v/>
      </c>
      <c r="DX107" s="22" t="str">
        <f t="shared" ref="DX107" si="164">IF(Q108=1998,IF($E108=0,"",$E108),"")</f>
        <v/>
      </c>
      <c r="DY107" s="22" t="str">
        <f t="shared" ref="DY107" si="165">IF(Q108=1999,IF($E108=0,"",$E108),"")</f>
        <v/>
      </c>
      <c r="DZ107" s="22" t="str">
        <f t="shared" ref="DZ107" si="166">IF(Q108=2000,IF($E108=0,"",$E108),"")</f>
        <v/>
      </c>
      <c r="EA107" s="22" t="str">
        <f t="shared" ref="EA107" si="167">IF(Q108=2001,IF($E108=0,"",$E108),"")</f>
        <v/>
      </c>
      <c r="EB107" s="22" t="str">
        <f t="shared" ref="EB107" si="168">IF(Q108=2002,IF($E108=0,"",$E108),"")</f>
        <v/>
      </c>
      <c r="EC107" s="22" t="str">
        <f t="shared" ref="EC107" si="169">IF(Q108=2003,IF($E108=0,"",$E108),"")</f>
        <v/>
      </c>
      <c r="ED107" s="22" t="str">
        <f t="shared" ref="ED107" si="170">IF(Q108=2004,IF($E108=0,"",$E108),"")</f>
        <v/>
      </c>
      <c r="EE107" s="22" t="str">
        <f t="shared" ref="EE107" si="171">IF(Q108=2005,IF($E108=0,"",$E108),"")</f>
        <v/>
      </c>
    </row>
    <row r="108" spans="1:135" ht="11.25" customHeight="1">
      <c r="A108" s="63" t="s">
        <v>199</v>
      </c>
      <c r="B108" s="63" t="s">
        <v>77</v>
      </c>
      <c r="C108" s="83" t="s">
        <v>189</v>
      </c>
      <c r="D108" s="83"/>
      <c r="E108" s="57">
        <v>1</v>
      </c>
      <c r="F108" s="54" t="s">
        <v>202</v>
      </c>
      <c r="G108" s="58">
        <v>42878</v>
      </c>
      <c r="H108" s="58">
        <v>42879</v>
      </c>
      <c r="I108" s="59">
        <v>0</v>
      </c>
      <c r="J108" s="58"/>
      <c r="K108" s="65"/>
      <c r="L108" s="66">
        <v>1</v>
      </c>
      <c r="M108" s="70" t="s">
        <v>253</v>
      </c>
      <c r="N108" s="65"/>
      <c r="O108" s="62">
        <f t="shared" si="140"/>
        <v>3</v>
      </c>
      <c r="P108" s="62">
        <f t="shared" si="141"/>
        <v>5</v>
      </c>
      <c r="Q108" s="62">
        <f t="shared" si="142"/>
        <v>2017</v>
      </c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DC108" s="22" t="e">
        <f>IF(#REF!=1977,IF(#REF!=0,"",#REF!),"")</f>
        <v>#REF!</v>
      </c>
      <c r="DD108" s="22" t="e">
        <f>IF(#REF!=1978,IF(#REF!=0,"",#REF!),"")</f>
        <v>#REF!</v>
      </c>
      <c r="DE108" s="22" t="e">
        <f>IF(#REF!=1979,IF(#REF!=0,"",#REF!),"")</f>
        <v>#REF!</v>
      </c>
      <c r="DF108" s="22" t="e">
        <f>IF(#REF!=1980,IF(#REF!=0,"",#REF!),"")</f>
        <v>#REF!</v>
      </c>
      <c r="DG108" s="22" t="e">
        <f>IF(#REF!=1981,IF(#REF!=0,"",#REF!),"")</f>
        <v>#REF!</v>
      </c>
      <c r="DH108" s="22" t="e">
        <f>IF(#REF!=1982,IF(#REF!=0,"",#REF!),"")</f>
        <v>#REF!</v>
      </c>
      <c r="DI108" s="22" t="e">
        <f>IF(#REF!=1983,IF(#REF!=0,"",#REF!),"")</f>
        <v>#REF!</v>
      </c>
      <c r="DJ108" s="22" t="e">
        <f>IF(#REF!=1984,IF(#REF!=0,"",#REF!),"")</f>
        <v>#REF!</v>
      </c>
      <c r="DK108" s="22" t="e">
        <f>IF(#REF!=1985,IF(#REF!=0,"",#REF!),"")</f>
        <v>#REF!</v>
      </c>
      <c r="DL108" s="22" t="e">
        <f>IF(#REF!=1986,IF(#REF!=0,"",#REF!),"")</f>
        <v>#REF!</v>
      </c>
      <c r="DM108" s="22" t="e">
        <f>IF(#REF!=1987,IF(#REF!=0,"",#REF!),"")</f>
        <v>#REF!</v>
      </c>
      <c r="DN108" s="22" t="e">
        <f>IF(#REF!=1988,IF(#REF!=0,"",#REF!),"")</f>
        <v>#REF!</v>
      </c>
      <c r="DO108" s="22" t="e">
        <f>IF(#REF!=1989,IF(#REF!=0,"",#REF!),"")</f>
        <v>#REF!</v>
      </c>
      <c r="DP108" s="22" t="e">
        <f>IF(#REF!=1990,IF(#REF!=0,"",#REF!),"")</f>
        <v>#REF!</v>
      </c>
      <c r="DQ108" s="22" t="e">
        <f>IF(#REF!=1991,IF(#REF!=0,"",#REF!),"")</f>
        <v>#REF!</v>
      </c>
      <c r="DR108" s="22" t="e">
        <f>IF(#REF!=1992,IF(#REF!=0,"",#REF!),"")</f>
        <v>#REF!</v>
      </c>
      <c r="DS108" s="22" t="e">
        <f>IF(#REF!=1993,IF(#REF!=0,"",#REF!),"")</f>
        <v>#REF!</v>
      </c>
      <c r="DT108" s="22" t="e">
        <f>IF(#REF!=1994,IF(#REF!=0,"",#REF!),"")</f>
        <v>#REF!</v>
      </c>
      <c r="DU108" s="22" t="e">
        <f>IF(#REF!=1995,IF(#REF!=0,"",#REF!),"")</f>
        <v>#REF!</v>
      </c>
      <c r="DV108" s="22" t="e">
        <f>IF(#REF!=1996,IF(#REF!=0,"",#REF!),"")</f>
        <v>#REF!</v>
      </c>
      <c r="DW108" s="22" t="e">
        <f>IF(#REF!=1997,IF(#REF!=0,"",#REF!),"")</f>
        <v>#REF!</v>
      </c>
      <c r="DX108" s="22" t="e">
        <f>IF(#REF!=1998,IF(#REF!=0,"",#REF!),"")</f>
        <v>#REF!</v>
      </c>
      <c r="DY108" s="22" t="e">
        <f>IF(#REF!=1999,IF(#REF!=0,"",#REF!),"")</f>
        <v>#REF!</v>
      </c>
      <c r="DZ108" s="22" t="e">
        <f>IF(#REF!=2000,IF(#REF!=0,"",#REF!),"")</f>
        <v>#REF!</v>
      </c>
      <c r="EA108" s="22" t="e">
        <f>IF(#REF!=2001,IF(#REF!=0,"",#REF!),"")</f>
        <v>#REF!</v>
      </c>
      <c r="EB108" s="22" t="e">
        <f>IF(#REF!=2002,IF(#REF!=0,"",#REF!),"")</f>
        <v>#REF!</v>
      </c>
      <c r="EC108" s="22" t="e">
        <f>IF(#REF!=2003,IF(#REF!=0,"",#REF!),"")</f>
        <v>#REF!</v>
      </c>
      <c r="ED108" s="22" t="e">
        <f>IF(#REF!=2004,IF(#REF!=0,"",#REF!),"")</f>
        <v>#REF!</v>
      </c>
      <c r="EE108" s="22" t="e">
        <f>IF(#REF!=2005,IF(#REF!=0,"",#REF!),"")</f>
        <v>#REF!</v>
      </c>
    </row>
    <row r="109" spans="1:135" ht="11.25" customHeight="1">
      <c r="A109" s="52" t="s">
        <v>199</v>
      </c>
      <c r="B109" s="52" t="s">
        <v>153</v>
      </c>
      <c r="C109" s="83" t="s">
        <v>190</v>
      </c>
      <c r="D109" s="83" t="s">
        <v>188</v>
      </c>
      <c r="E109" s="57">
        <v>1</v>
      </c>
      <c r="F109" s="54" t="s">
        <v>202</v>
      </c>
      <c r="G109" s="58">
        <v>43208</v>
      </c>
      <c r="H109" s="58"/>
      <c r="I109" s="59">
        <v>0</v>
      </c>
      <c r="J109" s="58"/>
      <c r="K109" s="65"/>
      <c r="L109" s="66">
        <v>1</v>
      </c>
      <c r="M109" s="70" t="s">
        <v>254</v>
      </c>
      <c r="N109" s="65"/>
      <c r="O109" s="62">
        <f t="shared" si="140"/>
        <v>2</v>
      </c>
      <c r="P109" s="62">
        <f t="shared" si="141"/>
        <v>4</v>
      </c>
      <c r="Q109" s="62">
        <f t="shared" si="142"/>
        <v>2018</v>
      </c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</row>
    <row r="110" spans="1:135" ht="11.25" customHeight="1">
      <c r="A110" s="52" t="s">
        <v>199</v>
      </c>
      <c r="B110" s="52" t="s">
        <v>68</v>
      </c>
      <c r="C110" s="83" t="s">
        <v>264</v>
      </c>
      <c r="D110" s="83" t="s">
        <v>265</v>
      </c>
      <c r="E110" s="57">
        <v>1</v>
      </c>
      <c r="F110" s="54" t="s">
        <v>202</v>
      </c>
      <c r="G110" s="58">
        <v>43603</v>
      </c>
      <c r="H110" s="58">
        <v>43656</v>
      </c>
      <c r="I110" s="59">
        <v>0</v>
      </c>
      <c r="J110" s="58"/>
      <c r="K110" s="65"/>
      <c r="L110" s="66">
        <v>1</v>
      </c>
      <c r="M110" s="70" t="s">
        <v>266</v>
      </c>
      <c r="N110" s="65"/>
      <c r="O110" s="62">
        <f t="shared" si="140"/>
        <v>2</v>
      </c>
      <c r="P110" s="62">
        <f t="shared" si="141"/>
        <v>5</v>
      </c>
      <c r="Q110" s="62">
        <f t="shared" si="142"/>
        <v>2019</v>
      </c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</row>
    <row r="111" spans="1:135" ht="11.25" customHeight="1">
      <c r="A111" s="52" t="s">
        <v>199</v>
      </c>
      <c r="B111" s="52" t="s">
        <v>71</v>
      </c>
      <c r="C111" s="83" t="s">
        <v>184</v>
      </c>
      <c r="D111" s="83" t="s">
        <v>283</v>
      </c>
      <c r="E111" s="57">
        <v>1</v>
      </c>
      <c r="F111" s="54" t="s">
        <v>202</v>
      </c>
      <c r="G111" s="58">
        <v>43474</v>
      </c>
      <c r="H111" s="58">
        <v>43495</v>
      </c>
      <c r="I111" s="59">
        <v>0</v>
      </c>
      <c r="J111" s="58"/>
      <c r="K111" s="65"/>
      <c r="L111" s="66">
        <v>1</v>
      </c>
      <c r="M111" s="70" t="s">
        <v>266</v>
      </c>
      <c r="N111" s="65"/>
      <c r="O111" s="62">
        <f t="shared" si="140"/>
        <v>1</v>
      </c>
      <c r="P111" s="62">
        <f t="shared" si="141"/>
        <v>1</v>
      </c>
      <c r="Q111" s="62">
        <f t="shared" si="142"/>
        <v>2019</v>
      </c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</row>
    <row r="112" spans="1:135" ht="11.25" customHeight="1">
      <c r="A112" s="52" t="s">
        <v>199</v>
      </c>
      <c r="B112" s="52" t="s">
        <v>71</v>
      </c>
      <c r="C112" s="83" t="s">
        <v>184</v>
      </c>
      <c r="D112" s="83" t="s">
        <v>283</v>
      </c>
      <c r="E112" s="57">
        <v>1</v>
      </c>
      <c r="F112" s="54" t="s">
        <v>202</v>
      </c>
      <c r="G112" s="58">
        <v>43766</v>
      </c>
      <c r="H112" s="55" t="s">
        <v>268</v>
      </c>
      <c r="I112" s="59">
        <v>0</v>
      </c>
      <c r="J112" s="58"/>
      <c r="K112" s="65"/>
      <c r="L112" s="66">
        <v>0</v>
      </c>
      <c r="M112" s="70" t="s">
        <v>266</v>
      </c>
      <c r="N112" s="65" t="s">
        <v>267</v>
      </c>
      <c r="O112" s="62">
        <f t="shared" si="140"/>
        <v>3</v>
      </c>
      <c r="P112" s="62">
        <f t="shared" si="141"/>
        <v>10</v>
      </c>
      <c r="Q112" s="62">
        <f t="shared" si="142"/>
        <v>2019</v>
      </c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</row>
    <row r="113" spans="1:135" ht="11.25" customHeight="1">
      <c r="A113" s="63" t="s">
        <v>199</v>
      </c>
      <c r="B113" s="63" t="s">
        <v>79</v>
      </c>
      <c r="C113" s="63" t="s">
        <v>164</v>
      </c>
      <c r="D113" s="83" t="s">
        <v>221</v>
      </c>
      <c r="E113" s="57">
        <v>1</v>
      </c>
      <c r="F113" s="64" t="s">
        <v>269</v>
      </c>
      <c r="G113" s="58">
        <v>43978</v>
      </c>
      <c r="H113" s="58">
        <v>43989</v>
      </c>
      <c r="I113" s="59">
        <v>0</v>
      </c>
      <c r="J113" s="58"/>
      <c r="K113" s="65"/>
      <c r="L113" s="66">
        <v>1</v>
      </c>
      <c r="M113" s="70" t="s">
        <v>271</v>
      </c>
      <c r="N113" s="65"/>
      <c r="O113" s="62">
        <f t="shared" ref="O113:O118" si="172">IF(DAY(G113)&lt;=10,1,IF(DAY(G113)&gt;20,3,2))</f>
        <v>3</v>
      </c>
      <c r="P113" s="62">
        <f t="shared" ref="P113:P118" si="173">MONTH(G113)</f>
        <v>5</v>
      </c>
      <c r="Q113" s="62">
        <f t="shared" ref="Q113:Q118" si="174">YEAR(G113)</f>
        <v>2020</v>
      </c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DC113" s="22" t="str">
        <f t="shared" si="108"/>
        <v/>
      </c>
      <c r="DD113" s="22" t="str">
        <f t="shared" si="109"/>
        <v/>
      </c>
      <c r="DE113" s="22" t="str">
        <f t="shared" si="110"/>
        <v/>
      </c>
      <c r="DF113" s="22" t="str">
        <f t="shared" si="111"/>
        <v/>
      </c>
      <c r="DG113" s="22" t="str">
        <f t="shared" si="112"/>
        <v/>
      </c>
      <c r="DH113" s="22" t="str">
        <f t="shared" si="113"/>
        <v/>
      </c>
      <c r="DI113" s="22" t="str">
        <f t="shared" si="114"/>
        <v/>
      </c>
      <c r="DJ113" s="22" t="str">
        <f t="shared" si="115"/>
        <v/>
      </c>
      <c r="DK113" s="22" t="str">
        <f t="shared" si="116"/>
        <v/>
      </c>
      <c r="DL113" s="22" t="str">
        <f t="shared" si="117"/>
        <v/>
      </c>
      <c r="DM113" s="22" t="str">
        <f t="shared" si="118"/>
        <v/>
      </c>
      <c r="DN113" s="22" t="str">
        <f t="shared" si="119"/>
        <v/>
      </c>
      <c r="DO113" s="22" t="str">
        <f t="shared" si="120"/>
        <v/>
      </c>
      <c r="DP113" s="22" t="str">
        <f t="shared" si="121"/>
        <v/>
      </c>
      <c r="DQ113" s="22" t="str">
        <f t="shared" si="122"/>
        <v/>
      </c>
      <c r="DR113" s="22" t="str">
        <f t="shared" si="123"/>
        <v/>
      </c>
      <c r="DS113" s="22" t="str">
        <f t="shared" si="124"/>
        <v/>
      </c>
      <c r="DT113" s="22" t="str">
        <f t="shared" si="125"/>
        <v/>
      </c>
      <c r="DU113" s="22" t="str">
        <f t="shared" si="126"/>
        <v/>
      </c>
      <c r="DV113" s="22" t="str">
        <f t="shared" si="127"/>
        <v/>
      </c>
      <c r="DW113" s="22" t="str">
        <f t="shared" si="128"/>
        <v/>
      </c>
      <c r="DX113" s="22" t="str">
        <f t="shared" si="129"/>
        <v/>
      </c>
      <c r="DY113" s="22" t="str">
        <f t="shared" si="130"/>
        <v/>
      </c>
      <c r="DZ113" s="22" t="str">
        <f t="shared" si="131"/>
        <v/>
      </c>
      <c r="EA113" s="22" t="str">
        <f t="shared" si="132"/>
        <v/>
      </c>
      <c r="EB113" s="22" t="str">
        <f t="shared" si="133"/>
        <v/>
      </c>
      <c r="EC113" s="22" t="str">
        <f t="shared" si="134"/>
        <v/>
      </c>
      <c r="ED113" s="22" t="str">
        <f t="shared" si="135"/>
        <v/>
      </c>
      <c r="EE113" s="22" t="str">
        <f t="shared" si="136"/>
        <v/>
      </c>
    </row>
    <row r="114" spans="1:135" ht="11.25" customHeight="1">
      <c r="A114" s="63" t="s">
        <v>199</v>
      </c>
      <c r="B114" s="63" t="s">
        <v>81</v>
      </c>
      <c r="C114" s="63" t="s">
        <v>137</v>
      </c>
      <c r="D114" s="63" t="s">
        <v>138</v>
      </c>
      <c r="E114" s="57">
        <v>1</v>
      </c>
      <c r="F114" s="64" t="s">
        <v>270</v>
      </c>
      <c r="G114" s="58">
        <v>44150</v>
      </c>
      <c r="H114" s="58">
        <v>44168</v>
      </c>
      <c r="I114" s="59">
        <v>0</v>
      </c>
      <c r="J114" s="58"/>
      <c r="K114" s="65"/>
      <c r="L114" s="66">
        <v>1</v>
      </c>
      <c r="M114" s="70" t="s">
        <v>271</v>
      </c>
      <c r="N114" s="65"/>
      <c r="O114" s="62">
        <f t="shared" si="172"/>
        <v>2</v>
      </c>
      <c r="P114" s="62">
        <f t="shared" si="173"/>
        <v>11</v>
      </c>
      <c r="Q114" s="62">
        <f t="shared" si="174"/>
        <v>2020</v>
      </c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DC114" s="22" t="str">
        <f t="shared" si="108"/>
        <v/>
      </c>
      <c r="DD114" s="22" t="str">
        <f t="shared" si="109"/>
        <v/>
      </c>
      <c r="DE114" s="22" t="str">
        <f t="shared" si="110"/>
        <v/>
      </c>
      <c r="DF114" s="22" t="str">
        <f t="shared" si="111"/>
        <v/>
      </c>
      <c r="DG114" s="22" t="str">
        <f t="shared" si="112"/>
        <v/>
      </c>
      <c r="DH114" s="22" t="str">
        <f t="shared" si="113"/>
        <v/>
      </c>
      <c r="DI114" s="22" t="str">
        <f t="shared" si="114"/>
        <v/>
      </c>
      <c r="DJ114" s="22" t="str">
        <f t="shared" si="115"/>
        <v/>
      </c>
      <c r="DK114" s="22" t="str">
        <f t="shared" si="116"/>
        <v/>
      </c>
      <c r="DL114" s="22" t="str">
        <f t="shared" si="117"/>
        <v/>
      </c>
      <c r="DM114" s="22" t="str">
        <f t="shared" si="118"/>
        <v/>
      </c>
      <c r="DN114" s="22" t="str">
        <f t="shared" si="119"/>
        <v/>
      </c>
      <c r="DO114" s="22" t="str">
        <f t="shared" si="120"/>
        <v/>
      </c>
      <c r="DP114" s="22" t="str">
        <f t="shared" si="121"/>
        <v/>
      </c>
      <c r="DQ114" s="22" t="str">
        <f t="shared" si="122"/>
        <v/>
      </c>
      <c r="DR114" s="22" t="str">
        <f t="shared" si="123"/>
        <v/>
      </c>
      <c r="DS114" s="22" t="str">
        <f t="shared" si="124"/>
        <v/>
      </c>
      <c r="DT114" s="22" t="str">
        <f t="shared" si="125"/>
        <v/>
      </c>
      <c r="DU114" s="22" t="str">
        <f t="shared" si="126"/>
        <v/>
      </c>
      <c r="DV114" s="22" t="str">
        <f t="shared" si="127"/>
        <v/>
      </c>
      <c r="DW114" s="22" t="str">
        <f t="shared" si="128"/>
        <v/>
      </c>
      <c r="DX114" s="22" t="str">
        <f t="shared" si="129"/>
        <v/>
      </c>
      <c r="DY114" s="22" t="str">
        <f t="shared" si="130"/>
        <v/>
      </c>
      <c r="DZ114" s="22" t="str">
        <f t="shared" si="131"/>
        <v/>
      </c>
      <c r="EA114" s="22" t="str">
        <f t="shared" si="132"/>
        <v/>
      </c>
      <c r="EB114" s="22" t="str">
        <f t="shared" si="133"/>
        <v/>
      </c>
      <c r="EC114" s="22" t="str">
        <f t="shared" si="134"/>
        <v/>
      </c>
      <c r="ED114" s="22" t="str">
        <f t="shared" si="135"/>
        <v/>
      </c>
      <c r="EE114" s="22" t="str">
        <f t="shared" si="136"/>
        <v/>
      </c>
    </row>
    <row r="115" spans="1:135" ht="11.25" customHeight="1">
      <c r="A115" s="63" t="s">
        <v>199</v>
      </c>
      <c r="B115" s="63" t="s">
        <v>66</v>
      </c>
      <c r="C115" s="63" t="s">
        <v>182</v>
      </c>
      <c r="D115" s="63" t="s">
        <v>134</v>
      </c>
      <c r="E115" s="57">
        <v>1</v>
      </c>
      <c r="F115" s="64" t="s">
        <v>192</v>
      </c>
      <c r="G115" s="58">
        <v>44503</v>
      </c>
      <c r="H115" s="58"/>
      <c r="I115" s="59">
        <v>0</v>
      </c>
      <c r="J115" s="58"/>
      <c r="K115" s="65"/>
      <c r="L115" s="66">
        <v>1</v>
      </c>
      <c r="M115" s="70" t="s">
        <v>277</v>
      </c>
      <c r="N115" s="65"/>
      <c r="O115" s="62">
        <f t="shared" si="172"/>
        <v>1</v>
      </c>
      <c r="P115" s="62">
        <f t="shared" si="173"/>
        <v>11</v>
      </c>
      <c r="Q115" s="62">
        <f t="shared" si="174"/>
        <v>2021</v>
      </c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DC115" s="22" t="str">
        <f t="shared" si="108"/>
        <v/>
      </c>
      <c r="DD115" s="22" t="str">
        <f t="shared" si="109"/>
        <v/>
      </c>
      <c r="DE115" s="22" t="str">
        <f t="shared" si="110"/>
        <v/>
      </c>
      <c r="DF115" s="22" t="str">
        <f t="shared" si="111"/>
        <v/>
      </c>
      <c r="DG115" s="22" t="str">
        <f t="shared" si="112"/>
        <v/>
      </c>
      <c r="DH115" s="22" t="str">
        <f t="shared" si="113"/>
        <v/>
      </c>
      <c r="DI115" s="22" t="str">
        <f t="shared" si="114"/>
        <v/>
      </c>
      <c r="DJ115" s="22" t="str">
        <f t="shared" si="115"/>
        <v/>
      </c>
      <c r="DK115" s="22" t="str">
        <f t="shared" si="116"/>
        <v/>
      </c>
      <c r="DL115" s="22" t="str">
        <f t="shared" si="117"/>
        <v/>
      </c>
      <c r="DM115" s="22" t="str">
        <f t="shared" si="118"/>
        <v/>
      </c>
      <c r="DN115" s="22" t="str">
        <f t="shared" si="119"/>
        <v/>
      </c>
      <c r="DO115" s="22" t="str">
        <f t="shared" si="120"/>
        <v/>
      </c>
      <c r="DP115" s="22" t="str">
        <f t="shared" si="121"/>
        <v/>
      </c>
      <c r="DQ115" s="22" t="str">
        <f t="shared" si="122"/>
        <v/>
      </c>
      <c r="DR115" s="22" t="str">
        <f t="shared" si="123"/>
        <v/>
      </c>
      <c r="DS115" s="22" t="str">
        <f t="shared" si="124"/>
        <v/>
      </c>
      <c r="DT115" s="22" t="str">
        <f t="shared" si="125"/>
        <v/>
      </c>
      <c r="DU115" s="22" t="str">
        <f t="shared" si="126"/>
        <v/>
      </c>
      <c r="DV115" s="22" t="str">
        <f t="shared" si="127"/>
        <v/>
      </c>
      <c r="DW115" s="22" t="str">
        <f t="shared" si="128"/>
        <v/>
      </c>
      <c r="DX115" s="22" t="str">
        <f t="shared" si="129"/>
        <v/>
      </c>
      <c r="DY115" s="22" t="str">
        <f t="shared" si="130"/>
        <v/>
      </c>
      <c r="DZ115" s="22" t="str">
        <f t="shared" si="131"/>
        <v/>
      </c>
      <c r="EA115" s="22" t="str">
        <f t="shared" si="132"/>
        <v/>
      </c>
      <c r="EB115" s="22" t="str">
        <f t="shared" si="133"/>
        <v/>
      </c>
      <c r="EC115" s="22" t="str">
        <f t="shared" si="134"/>
        <v/>
      </c>
      <c r="ED115" s="22" t="str">
        <f t="shared" si="135"/>
        <v/>
      </c>
      <c r="EE115" s="22" t="str">
        <f t="shared" si="136"/>
        <v/>
      </c>
    </row>
    <row r="116" spans="1:135" ht="11.25" customHeight="1">
      <c r="A116" s="63" t="s">
        <v>199</v>
      </c>
      <c r="B116" s="71" t="s">
        <v>66</v>
      </c>
      <c r="C116" s="71" t="s">
        <v>182</v>
      </c>
      <c r="D116" s="71" t="s">
        <v>134</v>
      </c>
      <c r="E116" s="72">
        <v>1</v>
      </c>
      <c r="F116" s="64" t="s">
        <v>192</v>
      </c>
      <c r="G116" s="73">
        <v>44519</v>
      </c>
      <c r="H116" s="79" t="s">
        <v>274</v>
      </c>
      <c r="I116" s="74">
        <v>0</v>
      </c>
      <c r="J116" s="73"/>
      <c r="K116" s="75"/>
      <c r="L116" s="76">
        <v>0</v>
      </c>
      <c r="M116" s="70" t="s">
        <v>277</v>
      </c>
      <c r="N116" s="81" t="s">
        <v>275</v>
      </c>
      <c r="O116" s="77">
        <f t="shared" si="172"/>
        <v>2</v>
      </c>
      <c r="P116" s="77">
        <f t="shared" si="173"/>
        <v>11</v>
      </c>
      <c r="Q116" s="77">
        <f t="shared" si="174"/>
        <v>2021</v>
      </c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DC116" s="22" t="str">
        <f>IF(Q118=1977,IF($E118=0,"",$E118),"")</f>
        <v/>
      </c>
      <c r="DD116" s="22" t="str">
        <f>IF(Q118=1978,IF($E118=0,"",$E118),"")</f>
        <v/>
      </c>
      <c r="DE116" s="22" t="str">
        <f>IF(Q118=1979,IF($E118=0,"",$E118),"")</f>
        <v/>
      </c>
      <c r="DF116" s="22" t="str">
        <f>IF(Q118=1980,IF($E118=0,"",$E118),"")</f>
        <v/>
      </c>
      <c r="DG116" s="22" t="str">
        <f>IF(Q118=1981,IF($E118=0,"",$E118),"")</f>
        <v/>
      </c>
      <c r="DH116" s="22" t="str">
        <f>IF(Q118=1982,IF($E118=0,"",$E118),"")</f>
        <v/>
      </c>
      <c r="DI116" s="22" t="str">
        <f>IF(Q118=1983,IF($E118=0,"",$E118),"")</f>
        <v/>
      </c>
      <c r="DJ116" s="22" t="str">
        <f>IF(Q118=1984,IF($E118=0,"",$E118),"")</f>
        <v/>
      </c>
      <c r="DK116" s="22" t="str">
        <f>IF(Q118=1985,IF($E118=0,"",$E118),"")</f>
        <v/>
      </c>
      <c r="DL116" s="22" t="str">
        <f>IF(Q118=1986,IF($E118=0,"",$E118),"")</f>
        <v/>
      </c>
      <c r="DM116" s="22" t="str">
        <f>IF(Q118=1987,IF($E118=0,"",$E118),"")</f>
        <v/>
      </c>
      <c r="DN116" s="22" t="str">
        <f>IF(Q118=1988,IF($E118=0,"",$E118),"")</f>
        <v/>
      </c>
      <c r="DO116" s="22" t="str">
        <f>IF(Q118=1989,IF($E118=0,"",$E118),"")</f>
        <v/>
      </c>
      <c r="DP116" s="22" t="str">
        <f>IF(Q118=1990,IF($E118=0,"",$E118),"")</f>
        <v/>
      </c>
      <c r="DQ116" s="22" t="str">
        <f>IF(Q118=1991,IF($E118=0,"",$E118),"")</f>
        <v/>
      </c>
      <c r="DR116" s="22" t="str">
        <f>IF(Q118=1992,IF($E118=0,"",$E118),"")</f>
        <v/>
      </c>
      <c r="DS116" s="22" t="str">
        <f>IF(Q118=1993,IF($E118=0,"",$E118),"")</f>
        <v/>
      </c>
      <c r="DT116" s="22" t="str">
        <f>IF(Q118=1994,IF($E118=0,"",$E118),"")</f>
        <v/>
      </c>
      <c r="DU116" s="22" t="str">
        <f>IF(Q118=1995,IF($E118=0,"",$E118),"")</f>
        <v/>
      </c>
      <c r="DV116" s="22" t="str">
        <f>IF(Q118=1996,IF($E118=0,"",$E118),"")</f>
        <v/>
      </c>
      <c r="DW116" s="22" t="str">
        <f>IF(Q118=1997,IF($E118=0,"",$E118),"")</f>
        <v/>
      </c>
      <c r="DX116" s="22" t="str">
        <f>IF(Q118=1998,IF($E118=0,"",$E118),"")</f>
        <v/>
      </c>
      <c r="DY116" s="22" t="str">
        <f>IF(Q118=1999,IF($E118=0,"",$E118),"")</f>
        <v/>
      </c>
      <c r="DZ116" s="22" t="str">
        <f>IF(Q118=2000,IF($E118=0,"",$E118),"")</f>
        <v/>
      </c>
      <c r="EA116" s="22" t="str">
        <f>IF(Q118=2001,IF($E118=0,"",$E118),"")</f>
        <v/>
      </c>
      <c r="EB116" s="22" t="str">
        <f>IF(Q118=2002,IF($E118=0,"",$E118),"")</f>
        <v/>
      </c>
      <c r="EC116" s="22" t="str">
        <f>IF(Q118=2003,IF($E118=0,"",$E118),"")</f>
        <v/>
      </c>
      <c r="ED116" s="22" t="str">
        <f>IF(Q118=2004,IF($E118=0,"",$E118),"")</f>
        <v/>
      </c>
      <c r="EE116" s="22" t="str">
        <f>IF(Q118=2005,IF($E118=0,"",$E118),"")</f>
        <v/>
      </c>
    </row>
    <row r="117" spans="1:135" ht="11.25" customHeight="1">
      <c r="A117" s="63" t="s">
        <v>199</v>
      </c>
      <c r="B117" s="82" t="s">
        <v>66</v>
      </c>
      <c r="C117" s="82" t="s">
        <v>182</v>
      </c>
      <c r="D117" s="82" t="s">
        <v>134</v>
      </c>
      <c r="E117" s="72">
        <v>4</v>
      </c>
      <c r="F117" s="80" t="s">
        <v>276</v>
      </c>
      <c r="G117" s="73">
        <v>44519</v>
      </c>
      <c r="H117" s="79" t="s">
        <v>274</v>
      </c>
      <c r="I117" s="74">
        <v>0</v>
      </c>
      <c r="J117" s="73"/>
      <c r="K117" s="75"/>
      <c r="L117" s="76">
        <v>1</v>
      </c>
      <c r="M117" s="70" t="s">
        <v>277</v>
      </c>
      <c r="N117" s="75"/>
      <c r="O117" s="77">
        <f t="shared" si="172"/>
        <v>2</v>
      </c>
      <c r="P117" s="77">
        <f t="shared" si="173"/>
        <v>11</v>
      </c>
      <c r="Q117" s="77">
        <f t="shared" si="174"/>
        <v>2021</v>
      </c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</row>
    <row r="118" spans="1:135" ht="11.25" customHeight="1">
      <c r="A118" s="63" t="s">
        <v>199</v>
      </c>
      <c r="B118" s="71" t="s">
        <v>79</v>
      </c>
      <c r="C118" s="71" t="s">
        <v>272</v>
      </c>
      <c r="D118" s="71" t="s">
        <v>273</v>
      </c>
      <c r="E118" s="72">
        <v>1</v>
      </c>
      <c r="F118" s="80" t="s">
        <v>269</v>
      </c>
      <c r="G118" s="73">
        <v>44521</v>
      </c>
      <c r="H118" s="79" t="s">
        <v>274</v>
      </c>
      <c r="I118" s="74">
        <v>0</v>
      </c>
      <c r="J118" s="73"/>
      <c r="K118" s="78"/>
      <c r="L118" s="76">
        <v>1</v>
      </c>
      <c r="M118" s="70" t="s">
        <v>277</v>
      </c>
      <c r="N118" s="78"/>
      <c r="O118" s="77">
        <f t="shared" si="172"/>
        <v>3</v>
      </c>
      <c r="P118" s="77">
        <f t="shared" si="173"/>
        <v>11</v>
      </c>
      <c r="Q118" s="77">
        <f t="shared" si="174"/>
        <v>2021</v>
      </c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DC118" s="22" t="str">
        <f t="shared" si="108"/>
        <v/>
      </c>
      <c r="DD118" s="22" t="str">
        <f t="shared" si="109"/>
        <v/>
      </c>
      <c r="DE118" s="22" t="str">
        <f t="shared" si="110"/>
        <v/>
      </c>
      <c r="DF118" s="22" t="str">
        <f t="shared" si="111"/>
        <v/>
      </c>
      <c r="DG118" s="22" t="str">
        <f t="shared" si="112"/>
        <v/>
      </c>
      <c r="DH118" s="22" t="str">
        <f t="shared" si="113"/>
        <v/>
      </c>
      <c r="DI118" s="22" t="str">
        <f t="shared" si="114"/>
        <v/>
      </c>
      <c r="DJ118" s="22" t="str">
        <f t="shared" si="115"/>
        <v/>
      </c>
      <c r="DK118" s="22" t="str">
        <f t="shared" si="116"/>
        <v/>
      </c>
      <c r="DL118" s="22" t="str">
        <f t="shared" si="117"/>
        <v/>
      </c>
      <c r="DM118" s="22" t="str">
        <f t="shared" si="118"/>
        <v/>
      </c>
      <c r="DN118" s="22" t="str">
        <f t="shared" si="119"/>
        <v/>
      </c>
      <c r="DO118" s="22" t="str">
        <f t="shared" si="120"/>
        <v/>
      </c>
      <c r="DP118" s="22" t="str">
        <f t="shared" si="121"/>
        <v/>
      </c>
      <c r="DQ118" s="22" t="str">
        <f t="shared" si="122"/>
        <v/>
      </c>
      <c r="DR118" s="22" t="str">
        <f t="shared" si="123"/>
        <v/>
      </c>
      <c r="DS118" s="22" t="str">
        <f t="shared" si="124"/>
        <v/>
      </c>
      <c r="DT118" s="22" t="str">
        <f t="shared" si="125"/>
        <v/>
      </c>
      <c r="DU118" s="22" t="str">
        <f t="shared" si="126"/>
        <v/>
      </c>
      <c r="DV118" s="22" t="str">
        <f t="shared" si="127"/>
        <v/>
      </c>
      <c r="DW118" s="22" t="str">
        <f t="shared" si="128"/>
        <v/>
      </c>
      <c r="DX118" s="22" t="str">
        <f t="shared" si="129"/>
        <v/>
      </c>
      <c r="DY118" s="22" t="str">
        <f t="shared" si="130"/>
        <v/>
      </c>
      <c r="DZ118" s="22" t="str">
        <f t="shared" si="131"/>
        <v/>
      </c>
      <c r="EA118" s="22" t="str">
        <f t="shared" si="132"/>
        <v/>
      </c>
      <c r="EB118" s="22" t="str">
        <f t="shared" si="133"/>
        <v/>
      </c>
      <c r="EC118" s="22" t="str">
        <f t="shared" si="134"/>
        <v/>
      </c>
      <c r="ED118" s="22" t="str">
        <f t="shared" si="135"/>
        <v/>
      </c>
      <c r="EE118" s="22" t="str">
        <f t="shared" si="136"/>
        <v/>
      </c>
    </row>
    <row r="119" spans="1:135" ht="11.25" customHeight="1">
      <c r="E119" s="39"/>
      <c r="F119" s="39"/>
      <c r="H119" s="34"/>
      <c r="I119" s="50"/>
      <c r="J119" s="22"/>
      <c r="K119" s="22"/>
      <c r="L119" s="48"/>
      <c r="M119" s="49"/>
      <c r="N119" s="22"/>
      <c r="O119" s="20"/>
      <c r="P119" s="20"/>
      <c r="Q119" s="2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DC119" s="22" t="str">
        <f t="shared" si="108"/>
        <v/>
      </c>
      <c r="DD119" s="22" t="str">
        <f t="shared" si="109"/>
        <v/>
      </c>
      <c r="DE119" s="22" t="str">
        <f t="shared" si="110"/>
        <v/>
      </c>
      <c r="DF119" s="22" t="str">
        <f t="shared" si="111"/>
        <v/>
      </c>
      <c r="DG119" s="22" t="str">
        <f t="shared" si="112"/>
        <v/>
      </c>
      <c r="DH119" s="22" t="str">
        <f t="shared" si="113"/>
        <v/>
      </c>
      <c r="DI119" s="22" t="str">
        <f t="shared" si="114"/>
        <v/>
      </c>
      <c r="DJ119" s="22" t="str">
        <f t="shared" si="115"/>
        <v/>
      </c>
      <c r="DK119" s="22" t="str">
        <f t="shared" si="116"/>
        <v/>
      </c>
      <c r="DL119" s="22" t="str">
        <f t="shared" si="117"/>
        <v/>
      </c>
      <c r="DM119" s="22" t="str">
        <f t="shared" si="118"/>
        <v/>
      </c>
      <c r="DN119" s="22" t="str">
        <f t="shared" si="119"/>
        <v/>
      </c>
      <c r="DO119" s="22" t="str">
        <f t="shared" si="120"/>
        <v/>
      </c>
      <c r="DP119" s="22" t="str">
        <f t="shared" si="121"/>
        <v/>
      </c>
      <c r="DQ119" s="22" t="str">
        <f t="shared" si="122"/>
        <v/>
      </c>
      <c r="DR119" s="22" t="str">
        <f t="shared" si="123"/>
        <v/>
      </c>
      <c r="DS119" s="22" t="str">
        <f t="shared" si="124"/>
        <v/>
      </c>
      <c r="DT119" s="22" t="str">
        <f t="shared" si="125"/>
        <v/>
      </c>
      <c r="DU119" s="22" t="str">
        <f t="shared" si="126"/>
        <v/>
      </c>
      <c r="DV119" s="22" t="str">
        <f t="shared" si="127"/>
        <v/>
      </c>
      <c r="DW119" s="22" t="str">
        <f t="shared" si="128"/>
        <v/>
      </c>
      <c r="DX119" s="22" t="str">
        <f t="shared" si="129"/>
        <v/>
      </c>
      <c r="DY119" s="22" t="str">
        <f t="shared" si="130"/>
        <v/>
      </c>
      <c r="DZ119" s="22" t="str">
        <f t="shared" si="131"/>
        <v/>
      </c>
      <c r="EA119" s="22" t="str">
        <f t="shared" si="132"/>
        <v/>
      </c>
      <c r="EB119" s="22" t="str">
        <f t="shared" si="133"/>
        <v/>
      </c>
      <c r="EC119" s="22" t="str">
        <f t="shared" si="134"/>
        <v/>
      </c>
      <c r="ED119" s="22" t="str">
        <f t="shared" si="135"/>
        <v/>
      </c>
      <c r="EE119" s="22" t="str">
        <f t="shared" si="136"/>
        <v/>
      </c>
    </row>
    <row r="120" spans="1:135" ht="11.25" customHeight="1">
      <c r="E120" s="39"/>
      <c r="F120" s="39"/>
      <c r="H120" s="34"/>
      <c r="I120" s="50"/>
      <c r="J120" s="22"/>
      <c r="K120" s="22"/>
      <c r="L120" s="48"/>
      <c r="M120" s="49"/>
      <c r="N120" s="22"/>
      <c r="O120" s="20"/>
      <c r="P120" s="20"/>
      <c r="Q120" s="2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DC120" s="22" t="str">
        <f t="shared" si="108"/>
        <v/>
      </c>
      <c r="DD120" s="22" t="str">
        <f t="shared" si="109"/>
        <v/>
      </c>
      <c r="DE120" s="22" t="str">
        <f t="shared" si="110"/>
        <v/>
      </c>
      <c r="DF120" s="22" t="str">
        <f t="shared" si="111"/>
        <v/>
      </c>
      <c r="DG120" s="22" t="str">
        <f t="shared" si="112"/>
        <v/>
      </c>
      <c r="DH120" s="22" t="str">
        <f t="shared" si="113"/>
        <v/>
      </c>
      <c r="DI120" s="22" t="str">
        <f t="shared" si="114"/>
        <v/>
      </c>
      <c r="DJ120" s="22" t="str">
        <f t="shared" si="115"/>
        <v/>
      </c>
      <c r="DK120" s="22" t="str">
        <f t="shared" si="116"/>
        <v/>
      </c>
      <c r="DL120" s="22" t="str">
        <f t="shared" si="117"/>
        <v/>
      </c>
      <c r="DM120" s="22" t="str">
        <f t="shared" si="118"/>
        <v/>
      </c>
      <c r="DN120" s="22" t="str">
        <f t="shared" si="119"/>
        <v/>
      </c>
      <c r="DO120" s="22" t="str">
        <f t="shared" si="120"/>
        <v/>
      </c>
      <c r="DP120" s="22" t="str">
        <f t="shared" si="121"/>
        <v/>
      </c>
      <c r="DQ120" s="22" t="str">
        <f t="shared" si="122"/>
        <v/>
      </c>
      <c r="DR120" s="22" t="str">
        <f t="shared" si="123"/>
        <v/>
      </c>
      <c r="DS120" s="22" t="str">
        <f t="shared" si="124"/>
        <v/>
      </c>
      <c r="DT120" s="22" t="str">
        <f t="shared" si="125"/>
        <v/>
      </c>
      <c r="DU120" s="22" t="str">
        <f t="shared" si="126"/>
        <v/>
      </c>
      <c r="DV120" s="22" t="str">
        <f t="shared" si="127"/>
        <v/>
      </c>
      <c r="DW120" s="22" t="str">
        <f t="shared" si="128"/>
        <v/>
      </c>
      <c r="DX120" s="22" t="str">
        <f t="shared" si="129"/>
        <v/>
      </c>
      <c r="DY120" s="22" t="str">
        <f t="shared" si="130"/>
        <v/>
      </c>
      <c r="DZ120" s="22" t="str">
        <f t="shared" si="131"/>
        <v/>
      </c>
      <c r="EA120" s="22" t="str">
        <f t="shared" si="132"/>
        <v/>
      </c>
      <c r="EB120" s="22" t="str">
        <f t="shared" si="133"/>
        <v/>
      </c>
      <c r="EC120" s="22" t="str">
        <f t="shared" si="134"/>
        <v/>
      </c>
      <c r="ED120" s="22" t="str">
        <f t="shared" si="135"/>
        <v/>
      </c>
      <c r="EE120" s="22" t="str">
        <f t="shared" si="136"/>
        <v/>
      </c>
    </row>
    <row r="121" spans="1:135" ht="11.25" customHeight="1">
      <c r="E121" s="39"/>
      <c r="F121" s="39"/>
      <c r="H121" s="34"/>
      <c r="I121" s="50"/>
      <c r="J121" s="22"/>
      <c r="K121" s="22"/>
      <c r="L121" s="48"/>
      <c r="M121" s="49"/>
      <c r="N121" s="22"/>
      <c r="O121" s="20"/>
      <c r="P121" s="20"/>
      <c r="Q121" s="2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DC121" s="22" t="str">
        <f t="shared" si="108"/>
        <v/>
      </c>
      <c r="DD121" s="22" t="str">
        <f t="shared" si="109"/>
        <v/>
      </c>
      <c r="DE121" s="22" t="str">
        <f t="shared" si="110"/>
        <v/>
      </c>
      <c r="DF121" s="22" t="str">
        <f t="shared" si="111"/>
        <v/>
      </c>
      <c r="DG121" s="22" t="str">
        <f t="shared" si="112"/>
        <v/>
      </c>
      <c r="DH121" s="22" t="str">
        <f t="shared" si="113"/>
        <v/>
      </c>
      <c r="DI121" s="22" t="str">
        <f t="shared" si="114"/>
        <v/>
      </c>
      <c r="DJ121" s="22" t="str">
        <f t="shared" si="115"/>
        <v/>
      </c>
      <c r="DK121" s="22" t="str">
        <f t="shared" si="116"/>
        <v/>
      </c>
      <c r="DL121" s="22" t="str">
        <f t="shared" si="117"/>
        <v/>
      </c>
      <c r="DM121" s="22" t="str">
        <f t="shared" si="118"/>
        <v/>
      </c>
      <c r="DN121" s="22" t="str">
        <f t="shared" si="119"/>
        <v/>
      </c>
      <c r="DO121" s="22" t="str">
        <f t="shared" si="120"/>
        <v/>
      </c>
      <c r="DP121" s="22" t="str">
        <f t="shared" si="121"/>
        <v/>
      </c>
      <c r="DQ121" s="22" t="str">
        <f t="shared" si="122"/>
        <v/>
      </c>
      <c r="DR121" s="22" t="str">
        <f t="shared" si="123"/>
        <v/>
      </c>
      <c r="DS121" s="22" t="str">
        <f t="shared" si="124"/>
        <v/>
      </c>
      <c r="DT121" s="22" t="str">
        <f t="shared" si="125"/>
        <v/>
      </c>
      <c r="DU121" s="22" t="str">
        <f t="shared" si="126"/>
        <v/>
      </c>
      <c r="DV121" s="22" t="str">
        <f t="shared" si="127"/>
        <v/>
      </c>
      <c r="DW121" s="22" t="str">
        <f t="shared" si="128"/>
        <v/>
      </c>
      <c r="DX121" s="22" t="str">
        <f t="shared" si="129"/>
        <v/>
      </c>
      <c r="DY121" s="22" t="str">
        <f t="shared" si="130"/>
        <v/>
      </c>
      <c r="DZ121" s="22" t="str">
        <f t="shared" si="131"/>
        <v/>
      </c>
      <c r="EA121" s="22" t="str">
        <f t="shared" si="132"/>
        <v/>
      </c>
      <c r="EB121" s="22" t="str">
        <f t="shared" si="133"/>
        <v/>
      </c>
      <c r="EC121" s="22" t="str">
        <f t="shared" si="134"/>
        <v/>
      </c>
      <c r="ED121" s="22" t="str">
        <f t="shared" si="135"/>
        <v/>
      </c>
      <c r="EE121" s="22" t="str">
        <f t="shared" si="136"/>
        <v/>
      </c>
    </row>
    <row r="122" spans="1:135" ht="11.25" customHeight="1">
      <c r="E122" s="39"/>
      <c r="F122" s="39"/>
      <c r="H122" s="34"/>
      <c r="I122" s="50"/>
      <c r="J122" s="22"/>
      <c r="K122" s="22"/>
      <c r="L122" s="48"/>
      <c r="M122" s="49"/>
      <c r="N122" s="22"/>
      <c r="O122" s="20"/>
      <c r="P122" s="20"/>
      <c r="Q122" s="2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DC122" s="22" t="str">
        <f t="shared" si="108"/>
        <v/>
      </c>
      <c r="DD122" s="22" t="str">
        <f t="shared" si="109"/>
        <v/>
      </c>
      <c r="DE122" s="22" t="str">
        <f t="shared" si="110"/>
        <v/>
      </c>
      <c r="DF122" s="22" t="str">
        <f t="shared" si="111"/>
        <v/>
      </c>
      <c r="DG122" s="22" t="str">
        <f t="shared" si="112"/>
        <v/>
      </c>
      <c r="DH122" s="22" t="str">
        <f t="shared" si="113"/>
        <v/>
      </c>
      <c r="DI122" s="22" t="str">
        <f t="shared" si="114"/>
        <v/>
      </c>
      <c r="DJ122" s="22" t="str">
        <f t="shared" si="115"/>
        <v/>
      </c>
      <c r="DK122" s="22" t="str">
        <f t="shared" si="116"/>
        <v/>
      </c>
      <c r="DL122" s="22" t="str">
        <f t="shared" si="117"/>
        <v/>
      </c>
      <c r="DM122" s="22" t="str">
        <f t="shared" si="118"/>
        <v/>
      </c>
      <c r="DN122" s="22" t="str">
        <f t="shared" si="119"/>
        <v/>
      </c>
      <c r="DO122" s="22" t="str">
        <f t="shared" si="120"/>
        <v/>
      </c>
      <c r="DP122" s="22" t="str">
        <f t="shared" si="121"/>
        <v/>
      </c>
      <c r="DQ122" s="22" t="str">
        <f t="shared" si="122"/>
        <v/>
      </c>
      <c r="DR122" s="22" t="str">
        <f t="shared" si="123"/>
        <v/>
      </c>
      <c r="DS122" s="22" t="str">
        <f t="shared" si="124"/>
        <v/>
      </c>
      <c r="DT122" s="22" t="str">
        <f t="shared" si="125"/>
        <v/>
      </c>
      <c r="DU122" s="22" t="str">
        <f t="shared" si="126"/>
        <v/>
      </c>
      <c r="DV122" s="22" t="str">
        <f t="shared" si="127"/>
        <v/>
      </c>
      <c r="DW122" s="22" t="str">
        <f t="shared" si="128"/>
        <v/>
      </c>
      <c r="DX122" s="22" t="str">
        <f t="shared" si="129"/>
        <v/>
      </c>
      <c r="DY122" s="22" t="str">
        <f t="shared" si="130"/>
        <v/>
      </c>
      <c r="DZ122" s="22" t="str">
        <f t="shared" si="131"/>
        <v/>
      </c>
      <c r="EA122" s="22" t="str">
        <f t="shared" si="132"/>
        <v/>
      </c>
      <c r="EB122" s="22" t="str">
        <f t="shared" si="133"/>
        <v/>
      </c>
      <c r="EC122" s="22" t="str">
        <f t="shared" si="134"/>
        <v/>
      </c>
      <c r="ED122" s="22" t="str">
        <f t="shared" si="135"/>
        <v/>
      </c>
      <c r="EE122" s="22" t="str">
        <f t="shared" si="136"/>
        <v/>
      </c>
    </row>
    <row r="123" spans="1:135" ht="11.25" customHeight="1">
      <c r="E123" s="39"/>
      <c r="F123" s="39"/>
      <c r="H123" s="34"/>
      <c r="I123" s="50"/>
      <c r="J123" s="22"/>
      <c r="K123" s="22"/>
      <c r="L123" s="48"/>
      <c r="M123" s="49"/>
      <c r="N123" s="22"/>
      <c r="O123" s="20"/>
      <c r="P123" s="20"/>
      <c r="Q123" s="2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DC123" s="22" t="str">
        <f t="shared" si="108"/>
        <v/>
      </c>
      <c r="DD123" s="22" t="str">
        <f t="shared" si="109"/>
        <v/>
      </c>
      <c r="DE123" s="22" t="str">
        <f t="shared" si="110"/>
        <v/>
      </c>
      <c r="DF123" s="22" t="str">
        <f t="shared" si="111"/>
        <v/>
      </c>
      <c r="DG123" s="22" t="str">
        <f t="shared" si="112"/>
        <v/>
      </c>
      <c r="DH123" s="22" t="str">
        <f t="shared" si="113"/>
        <v/>
      </c>
      <c r="DI123" s="22" t="str">
        <f t="shared" si="114"/>
        <v/>
      </c>
      <c r="DJ123" s="22" t="str">
        <f t="shared" si="115"/>
        <v/>
      </c>
      <c r="DK123" s="22" t="str">
        <f t="shared" si="116"/>
        <v/>
      </c>
      <c r="DL123" s="22" t="str">
        <f t="shared" si="117"/>
        <v/>
      </c>
      <c r="DM123" s="22" t="str">
        <f t="shared" si="118"/>
        <v/>
      </c>
      <c r="DN123" s="22" t="str">
        <f t="shared" si="119"/>
        <v/>
      </c>
      <c r="DO123" s="22" t="str">
        <f t="shared" si="120"/>
        <v/>
      </c>
      <c r="DP123" s="22" t="str">
        <f t="shared" si="121"/>
        <v/>
      </c>
      <c r="DQ123" s="22" t="str">
        <f t="shared" si="122"/>
        <v/>
      </c>
      <c r="DR123" s="22" t="str">
        <f t="shared" si="123"/>
        <v/>
      </c>
      <c r="DS123" s="22" t="str">
        <f t="shared" si="124"/>
        <v/>
      </c>
      <c r="DT123" s="22" t="str">
        <f t="shared" si="125"/>
        <v/>
      </c>
      <c r="DU123" s="22" t="str">
        <f t="shared" si="126"/>
        <v/>
      </c>
      <c r="DV123" s="22" t="str">
        <f t="shared" si="127"/>
        <v/>
      </c>
      <c r="DW123" s="22" t="str">
        <f t="shared" si="128"/>
        <v/>
      </c>
      <c r="DX123" s="22" t="str">
        <f t="shared" si="129"/>
        <v/>
      </c>
      <c r="DY123" s="22" t="str">
        <f t="shared" si="130"/>
        <v/>
      </c>
      <c r="DZ123" s="22" t="str">
        <f t="shared" si="131"/>
        <v/>
      </c>
      <c r="EA123" s="22" t="str">
        <f t="shared" si="132"/>
        <v/>
      </c>
      <c r="EB123" s="22" t="str">
        <f t="shared" si="133"/>
        <v/>
      </c>
      <c r="EC123" s="22" t="str">
        <f t="shared" si="134"/>
        <v/>
      </c>
      <c r="ED123" s="22" t="str">
        <f t="shared" si="135"/>
        <v/>
      </c>
      <c r="EE123" s="22" t="str">
        <f t="shared" si="136"/>
        <v/>
      </c>
    </row>
    <row r="124" spans="1:135" ht="11.25" customHeight="1">
      <c r="E124" s="39"/>
      <c r="F124" s="39"/>
      <c r="H124" s="34"/>
      <c r="I124" s="50"/>
      <c r="J124" s="22"/>
      <c r="K124" s="22"/>
      <c r="L124" s="48"/>
      <c r="M124" s="49"/>
      <c r="N124" s="22"/>
      <c r="O124" s="20"/>
      <c r="P124" s="20"/>
      <c r="Q124" s="2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DC124" s="22" t="str">
        <f t="shared" si="108"/>
        <v/>
      </c>
      <c r="DD124" s="22" t="str">
        <f t="shared" si="109"/>
        <v/>
      </c>
      <c r="DE124" s="22" t="str">
        <f t="shared" si="110"/>
        <v/>
      </c>
      <c r="DF124" s="22" t="str">
        <f t="shared" si="111"/>
        <v/>
      </c>
      <c r="DG124" s="22" t="str">
        <f t="shared" si="112"/>
        <v/>
      </c>
      <c r="DH124" s="22" t="str">
        <f t="shared" si="113"/>
        <v/>
      </c>
      <c r="DI124" s="22" t="str">
        <f t="shared" si="114"/>
        <v/>
      </c>
      <c r="DJ124" s="22" t="str">
        <f t="shared" si="115"/>
        <v/>
      </c>
      <c r="DK124" s="22" t="str">
        <f t="shared" si="116"/>
        <v/>
      </c>
      <c r="DL124" s="22" t="str">
        <f t="shared" si="117"/>
        <v/>
      </c>
      <c r="DM124" s="22" t="str">
        <f t="shared" si="118"/>
        <v/>
      </c>
      <c r="DN124" s="22" t="str">
        <f t="shared" si="119"/>
        <v/>
      </c>
      <c r="DO124" s="22" t="str">
        <f t="shared" si="120"/>
        <v/>
      </c>
      <c r="DP124" s="22" t="str">
        <f t="shared" si="121"/>
        <v/>
      </c>
      <c r="DQ124" s="22" t="str">
        <f t="shared" si="122"/>
        <v/>
      </c>
      <c r="DR124" s="22" t="str">
        <f t="shared" si="123"/>
        <v/>
      </c>
      <c r="DS124" s="22" t="str">
        <f t="shared" si="124"/>
        <v/>
      </c>
      <c r="DT124" s="22" t="str">
        <f t="shared" si="125"/>
        <v/>
      </c>
      <c r="DU124" s="22" t="str">
        <f t="shared" si="126"/>
        <v/>
      </c>
      <c r="DV124" s="22" t="str">
        <f t="shared" si="127"/>
        <v/>
      </c>
      <c r="DW124" s="22" t="str">
        <f t="shared" si="128"/>
        <v/>
      </c>
      <c r="DX124" s="22" t="str">
        <f t="shared" si="129"/>
        <v/>
      </c>
      <c r="DY124" s="22" t="str">
        <f t="shared" si="130"/>
        <v/>
      </c>
      <c r="DZ124" s="22" t="str">
        <f t="shared" si="131"/>
        <v/>
      </c>
      <c r="EA124" s="22" t="str">
        <f t="shared" si="132"/>
        <v/>
      </c>
      <c r="EB124" s="22" t="str">
        <f t="shared" si="133"/>
        <v/>
      </c>
      <c r="EC124" s="22" t="str">
        <f t="shared" si="134"/>
        <v/>
      </c>
      <c r="ED124" s="22" t="str">
        <f t="shared" si="135"/>
        <v/>
      </c>
      <c r="EE124" s="22" t="str">
        <f t="shared" si="136"/>
        <v/>
      </c>
    </row>
    <row r="125" spans="1:135" ht="11.25" customHeight="1">
      <c r="E125" s="39"/>
      <c r="F125" s="39"/>
      <c r="H125" s="34"/>
      <c r="I125" s="50"/>
      <c r="J125" s="22"/>
      <c r="K125" s="22"/>
      <c r="L125" s="48"/>
      <c r="M125" s="49"/>
      <c r="N125" s="22"/>
      <c r="O125" s="20"/>
      <c r="P125" s="20"/>
      <c r="Q125" s="2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DC125" s="22" t="str">
        <f t="shared" si="108"/>
        <v/>
      </c>
      <c r="DD125" s="22" t="str">
        <f t="shared" si="109"/>
        <v/>
      </c>
      <c r="DE125" s="22" t="str">
        <f t="shared" si="110"/>
        <v/>
      </c>
      <c r="DF125" s="22" t="str">
        <f t="shared" si="111"/>
        <v/>
      </c>
      <c r="DG125" s="22" t="str">
        <f t="shared" si="112"/>
        <v/>
      </c>
      <c r="DH125" s="22" t="str">
        <f t="shared" si="113"/>
        <v/>
      </c>
      <c r="DI125" s="22" t="str">
        <f t="shared" si="114"/>
        <v/>
      </c>
      <c r="DJ125" s="22" t="str">
        <f t="shared" si="115"/>
        <v/>
      </c>
      <c r="DK125" s="22" t="str">
        <f t="shared" si="116"/>
        <v/>
      </c>
      <c r="DL125" s="22" t="str">
        <f t="shared" si="117"/>
        <v/>
      </c>
      <c r="DM125" s="22" t="str">
        <f t="shared" si="118"/>
        <v/>
      </c>
      <c r="DN125" s="22" t="str">
        <f t="shared" si="119"/>
        <v/>
      </c>
      <c r="DO125" s="22" t="str">
        <f t="shared" si="120"/>
        <v/>
      </c>
      <c r="DP125" s="22" t="str">
        <f t="shared" si="121"/>
        <v/>
      </c>
      <c r="DQ125" s="22" t="str">
        <f t="shared" si="122"/>
        <v/>
      </c>
      <c r="DR125" s="22" t="str">
        <f t="shared" si="123"/>
        <v/>
      </c>
      <c r="DS125" s="22" t="str">
        <f t="shared" si="124"/>
        <v/>
      </c>
      <c r="DT125" s="22" t="str">
        <f t="shared" si="125"/>
        <v/>
      </c>
      <c r="DU125" s="22" t="str">
        <f t="shared" si="126"/>
        <v/>
      </c>
      <c r="DV125" s="22" t="str">
        <f t="shared" si="127"/>
        <v/>
      </c>
      <c r="DW125" s="22" t="str">
        <f t="shared" si="128"/>
        <v/>
      </c>
      <c r="DX125" s="22" t="str">
        <f t="shared" si="129"/>
        <v/>
      </c>
      <c r="DY125" s="22" t="str">
        <f t="shared" si="130"/>
        <v/>
      </c>
      <c r="DZ125" s="22" t="str">
        <f t="shared" si="131"/>
        <v/>
      </c>
      <c r="EA125" s="22" t="str">
        <f t="shared" si="132"/>
        <v/>
      </c>
      <c r="EB125" s="22" t="str">
        <f t="shared" si="133"/>
        <v/>
      </c>
      <c r="EC125" s="22" t="str">
        <f t="shared" si="134"/>
        <v/>
      </c>
      <c r="ED125" s="22" t="str">
        <f t="shared" si="135"/>
        <v/>
      </c>
      <c r="EE125" s="22" t="str">
        <f t="shared" si="136"/>
        <v/>
      </c>
    </row>
    <row r="126" spans="1:135" ht="11.25" customHeight="1">
      <c r="E126" s="39"/>
      <c r="F126" s="39"/>
      <c r="H126" s="34"/>
      <c r="I126" s="50"/>
      <c r="J126" s="22"/>
      <c r="K126" s="22"/>
      <c r="L126" s="48"/>
      <c r="M126" s="49"/>
      <c r="N126" s="22"/>
      <c r="O126" s="20"/>
      <c r="P126" s="20"/>
      <c r="Q126" s="2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DC126" s="22" t="str">
        <f t="shared" si="108"/>
        <v/>
      </c>
      <c r="DD126" s="22" t="str">
        <f t="shared" si="109"/>
        <v/>
      </c>
      <c r="DE126" s="22" t="str">
        <f t="shared" si="110"/>
        <v/>
      </c>
      <c r="DF126" s="22" t="str">
        <f t="shared" si="111"/>
        <v/>
      </c>
      <c r="DG126" s="22" t="str">
        <f t="shared" si="112"/>
        <v/>
      </c>
      <c r="DH126" s="22" t="str">
        <f t="shared" si="113"/>
        <v/>
      </c>
      <c r="DI126" s="22" t="str">
        <f t="shared" si="114"/>
        <v/>
      </c>
      <c r="DJ126" s="22" t="str">
        <f t="shared" si="115"/>
        <v/>
      </c>
      <c r="DK126" s="22" t="str">
        <f t="shared" si="116"/>
        <v/>
      </c>
      <c r="DL126" s="22" t="str">
        <f t="shared" si="117"/>
        <v/>
      </c>
      <c r="DM126" s="22" t="str">
        <f t="shared" si="118"/>
        <v/>
      </c>
      <c r="DN126" s="22" t="str">
        <f t="shared" si="119"/>
        <v/>
      </c>
      <c r="DO126" s="22" t="str">
        <f t="shared" si="120"/>
        <v/>
      </c>
      <c r="DP126" s="22" t="str">
        <f t="shared" si="121"/>
        <v/>
      </c>
      <c r="DQ126" s="22" t="str">
        <f t="shared" si="122"/>
        <v/>
      </c>
      <c r="DR126" s="22" t="str">
        <f t="shared" si="123"/>
        <v/>
      </c>
      <c r="DS126" s="22" t="str">
        <f t="shared" si="124"/>
        <v/>
      </c>
      <c r="DT126" s="22" t="str">
        <f t="shared" si="125"/>
        <v/>
      </c>
      <c r="DU126" s="22" t="str">
        <f t="shared" si="126"/>
        <v/>
      </c>
      <c r="DV126" s="22" t="str">
        <f t="shared" si="127"/>
        <v/>
      </c>
      <c r="DW126" s="22" t="str">
        <f t="shared" si="128"/>
        <v/>
      </c>
      <c r="DX126" s="22" t="str">
        <f t="shared" si="129"/>
        <v/>
      </c>
      <c r="DY126" s="22" t="str">
        <f t="shared" si="130"/>
        <v/>
      </c>
      <c r="DZ126" s="22" t="str">
        <f t="shared" si="131"/>
        <v/>
      </c>
      <c r="EA126" s="22" t="str">
        <f t="shared" si="132"/>
        <v/>
      </c>
      <c r="EB126" s="22" t="str">
        <f t="shared" si="133"/>
        <v/>
      </c>
      <c r="EC126" s="22" t="str">
        <f t="shared" si="134"/>
        <v/>
      </c>
      <c r="ED126" s="22" t="str">
        <f t="shared" si="135"/>
        <v/>
      </c>
      <c r="EE126" s="22" t="str">
        <f t="shared" si="136"/>
        <v/>
      </c>
    </row>
    <row r="127" spans="1:135" ht="11.25" customHeight="1">
      <c r="E127" s="39"/>
      <c r="F127" s="39"/>
      <c r="H127" s="34"/>
      <c r="I127" s="50"/>
      <c r="J127" s="22"/>
      <c r="K127" s="22"/>
      <c r="L127" s="48"/>
      <c r="M127" s="49"/>
      <c r="N127" s="22"/>
      <c r="O127" s="20"/>
      <c r="P127" s="20"/>
      <c r="Q127" s="2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DC127" s="22" t="str">
        <f t="shared" si="108"/>
        <v/>
      </c>
      <c r="DD127" s="22" t="str">
        <f t="shared" si="109"/>
        <v/>
      </c>
      <c r="DE127" s="22" t="str">
        <f t="shared" si="110"/>
        <v/>
      </c>
      <c r="DF127" s="22" t="str">
        <f t="shared" si="111"/>
        <v/>
      </c>
      <c r="DG127" s="22" t="str">
        <f t="shared" si="112"/>
        <v/>
      </c>
      <c r="DH127" s="22" t="str">
        <f t="shared" si="113"/>
        <v/>
      </c>
      <c r="DI127" s="22" t="str">
        <f t="shared" si="114"/>
        <v/>
      </c>
      <c r="DJ127" s="22" t="str">
        <f t="shared" si="115"/>
        <v/>
      </c>
      <c r="DK127" s="22" t="str">
        <f t="shared" si="116"/>
        <v/>
      </c>
      <c r="DL127" s="22" t="str">
        <f t="shared" si="117"/>
        <v/>
      </c>
      <c r="DM127" s="22" t="str">
        <f t="shared" si="118"/>
        <v/>
      </c>
      <c r="DN127" s="22" t="str">
        <f t="shared" si="119"/>
        <v/>
      </c>
      <c r="DO127" s="22" t="str">
        <f t="shared" si="120"/>
        <v/>
      </c>
      <c r="DP127" s="22" t="str">
        <f t="shared" si="121"/>
        <v/>
      </c>
      <c r="DQ127" s="22" t="str">
        <f t="shared" si="122"/>
        <v/>
      </c>
      <c r="DR127" s="22" t="str">
        <f t="shared" si="123"/>
        <v/>
      </c>
      <c r="DS127" s="22" t="str">
        <f t="shared" si="124"/>
        <v/>
      </c>
      <c r="DT127" s="22" t="str">
        <f t="shared" si="125"/>
        <v/>
      </c>
      <c r="DU127" s="22" t="str">
        <f t="shared" si="126"/>
        <v/>
      </c>
      <c r="DV127" s="22" t="str">
        <f t="shared" si="127"/>
        <v/>
      </c>
      <c r="DW127" s="22" t="str">
        <f t="shared" si="128"/>
        <v/>
      </c>
      <c r="DX127" s="22" t="str">
        <f t="shared" si="129"/>
        <v/>
      </c>
      <c r="DY127" s="22" t="str">
        <f t="shared" si="130"/>
        <v/>
      </c>
      <c r="DZ127" s="22" t="str">
        <f t="shared" si="131"/>
        <v/>
      </c>
      <c r="EA127" s="22" t="str">
        <f t="shared" si="132"/>
        <v/>
      </c>
      <c r="EB127" s="22" t="str">
        <f t="shared" si="133"/>
        <v/>
      </c>
      <c r="EC127" s="22" t="str">
        <f t="shared" si="134"/>
        <v/>
      </c>
      <c r="ED127" s="22" t="str">
        <f t="shared" si="135"/>
        <v/>
      </c>
      <c r="EE127" s="22" t="str">
        <f t="shared" si="136"/>
        <v/>
      </c>
    </row>
    <row r="128" spans="1:135" ht="11.25" customHeight="1">
      <c r="E128" s="39"/>
      <c r="F128" s="39"/>
      <c r="H128" s="34"/>
      <c r="I128" s="50"/>
      <c r="J128" s="22"/>
      <c r="K128" s="22"/>
      <c r="L128" s="48"/>
      <c r="M128" s="49"/>
      <c r="N128" s="22"/>
      <c r="O128" s="20"/>
      <c r="P128" s="20"/>
      <c r="Q128" s="2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DC128" s="22" t="str">
        <f t="shared" si="108"/>
        <v/>
      </c>
      <c r="DD128" s="22" t="str">
        <f t="shared" si="109"/>
        <v/>
      </c>
      <c r="DE128" s="22" t="str">
        <f t="shared" si="110"/>
        <v/>
      </c>
      <c r="DF128" s="22" t="str">
        <f t="shared" si="111"/>
        <v/>
      </c>
      <c r="DG128" s="22" t="str">
        <f t="shared" si="112"/>
        <v/>
      </c>
      <c r="DH128" s="22" t="str">
        <f t="shared" si="113"/>
        <v/>
      </c>
      <c r="DI128" s="22" t="str">
        <f t="shared" si="114"/>
        <v/>
      </c>
      <c r="DJ128" s="22" t="str">
        <f t="shared" si="115"/>
        <v/>
      </c>
      <c r="DK128" s="22" t="str">
        <f t="shared" si="116"/>
        <v/>
      </c>
      <c r="DL128" s="22" t="str">
        <f t="shared" si="117"/>
        <v/>
      </c>
      <c r="DM128" s="22" t="str">
        <f t="shared" si="118"/>
        <v/>
      </c>
      <c r="DN128" s="22" t="str">
        <f t="shared" si="119"/>
        <v/>
      </c>
      <c r="DO128" s="22" t="str">
        <f t="shared" si="120"/>
        <v/>
      </c>
      <c r="DP128" s="22" t="str">
        <f t="shared" si="121"/>
        <v/>
      </c>
      <c r="DQ128" s="22" t="str">
        <f t="shared" si="122"/>
        <v/>
      </c>
      <c r="DR128" s="22" t="str">
        <f t="shared" si="123"/>
        <v/>
      </c>
      <c r="DS128" s="22" t="str">
        <f t="shared" si="124"/>
        <v/>
      </c>
      <c r="DT128" s="22" t="str">
        <f t="shared" si="125"/>
        <v/>
      </c>
      <c r="DU128" s="22" t="str">
        <f t="shared" si="126"/>
        <v/>
      </c>
      <c r="DV128" s="22" t="str">
        <f t="shared" si="127"/>
        <v/>
      </c>
      <c r="DW128" s="22" t="str">
        <f t="shared" si="128"/>
        <v/>
      </c>
      <c r="DX128" s="22" t="str">
        <f t="shared" si="129"/>
        <v/>
      </c>
      <c r="DY128" s="22" t="str">
        <f t="shared" si="130"/>
        <v/>
      </c>
      <c r="DZ128" s="22" t="str">
        <f t="shared" si="131"/>
        <v/>
      </c>
      <c r="EA128" s="22" t="str">
        <f t="shared" si="132"/>
        <v/>
      </c>
      <c r="EB128" s="22" t="str">
        <f t="shared" si="133"/>
        <v/>
      </c>
      <c r="EC128" s="22" t="str">
        <f t="shared" si="134"/>
        <v/>
      </c>
      <c r="ED128" s="22" t="str">
        <f t="shared" si="135"/>
        <v/>
      </c>
      <c r="EE128" s="22" t="str">
        <f t="shared" si="136"/>
        <v/>
      </c>
    </row>
    <row r="129" spans="5:135" ht="11.25" customHeight="1">
      <c r="E129" s="39"/>
      <c r="F129" s="39"/>
      <c r="H129" s="34"/>
      <c r="I129" s="50"/>
      <c r="J129" s="22"/>
      <c r="K129" s="22"/>
      <c r="L129" s="48"/>
      <c r="M129" s="49"/>
      <c r="N129" s="22"/>
      <c r="O129" s="20"/>
      <c r="P129" s="20"/>
      <c r="Q129" s="2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DC129" s="22" t="str">
        <f t="shared" ref="DC129:DC160" si="175">IF(Q130=1977,IF($E130=0,"",$E130),"")</f>
        <v/>
      </c>
      <c r="DD129" s="22" t="str">
        <f t="shared" ref="DD129:DD160" si="176">IF(Q130=1978,IF($E130=0,"",$E130),"")</f>
        <v/>
      </c>
      <c r="DE129" s="22" t="str">
        <f t="shared" ref="DE129:DE160" si="177">IF(Q130=1979,IF($E130=0,"",$E130),"")</f>
        <v/>
      </c>
      <c r="DF129" s="22" t="str">
        <f t="shared" ref="DF129:DF160" si="178">IF(Q130=1980,IF($E130=0,"",$E130),"")</f>
        <v/>
      </c>
      <c r="DG129" s="22" t="str">
        <f t="shared" ref="DG129:DG160" si="179">IF(Q130=1981,IF($E130=0,"",$E130),"")</f>
        <v/>
      </c>
      <c r="DH129" s="22" t="str">
        <f t="shared" ref="DH129:DH160" si="180">IF(Q130=1982,IF($E130=0,"",$E130),"")</f>
        <v/>
      </c>
      <c r="DI129" s="22" t="str">
        <f t="shared" ref="DI129:DI160" si="181">IF(Q130=1983,IF($E130=0,"",$E130),"")</f>
        <v/>
      </c>
      <c r="DJ129" s="22" t="str">
        <f t="shared" ref="DJ129:DJ160" si="182">IF(Q130=1984,IF($E130=0,"",$E130),"")</f>
        <v/>
      </c>
      <c r="DK129" s="22" t="str">
        <f t="shared" ref="DK129:DK160" si="183">IF(Q130=1985,IF($E130=0,"",$E130),"")</f>
        <v/>
      </c>
      <c r="DL129" s="22" t="str">
        <f t="shared" ref="DL129:DL160" si="184">IF(Q130=1986,IF($E130=0,"",$E130),"")</f>
        <v/>
      </c>
      <c r="DM129" s="22" t="str">
        <f t="shared" ref="DM129:DM160" si="185">IF(Q130=1987,IF($E130=0,"",$E130),"")</f>
        <v/>
      </c>
      <c r="DN129" s="22" t="str">
        <f t="shared" ref="DN129:DN160" si="186">IF(Q130=1988,IF($E130=0,"",$E130),"")</f>
        <v/>
      </c>
      <c r="DO129" s="22" t="str">
        <f t="shared" ref="DO129:DO160" si="187">IF(Q130=1989,IF($E130=0,"",$E130),"")</f>
        <v/>
      </c>
      <c r="DP129" s="22" t="str">
        <f t="shared" ref="DP129:DP160" si="188">IF(Q130=1990,IF($E130=0,"",$E130),"")</f>
        <v/>
      </c>
      <c r="DQ129" s="22" t="str">
        <f t="shared" ref="DQ129:DQ160" si="189">IF(Q130=1991,IF($E130=0,"",$E130),"")</f>
        <v/>
      </c>
      <c r="DR129" s="22" t="str">
        <f t="shared" ref="DR129:DR160" si="190">IF(Q130=1992,IF($E130=0,"",$E130),"")</f>
        <v/>
      </c>
      <c r="DS129" s="22" t="str">
        <f t="shared" ref="DS129:DS160" si="191">IF(Q130=1993,IF($E130=0,"",$E130),"")</f>
        <v/>
      </c>
      <c r="DT129" s="22" t="str">
        <f t="shared" ref="DT129:DT160" si="192">IF(Q130=1994,IF($E130=0,"",$E130),"")</f>
        <v/>
      </c>
      <c r="DU129" s="22" t="str">
        <f t="shared" ref="DU129:DU160" si="193">IF(Q130=1995,IF($E130=0,"",$E130),"")</f>
        <v/>
      </c>
      <c r="DV129" s="22" t="str">
        <f t="shared" ref="DV129:DV160" si="194">IF(Q130=1996,IF($E130=0,"",$E130),"")</f>
        <v/>
      </c>
      <c r="DW129" s="22" t="str">
        <f t="shared" ref="DW129:DW160" si="195">IF(Q130=1997,IF($E130=0,"",$E130),"")</f>
        <v/>
      </c>
      <c r="DX129" s="22" t="str">
        <f t="shared" ref="DX129:DX160" si="196">IF(Q130=1998,IF($E130=0,"",$E130),"")</f>
        <v/>
      </c>
      <c r="DY129" s="22" t="str">
        <f t="shared" ref="DY129:DY160" si="197">IF(Q130=1999,IF($E130=0,"",$E130),"")</f>
        <v/>
      </c>
      <c r="DZ129" s="22" t="str">
        <f t="shared" ref="DZ129:DZ160" si="198">IF(Q130=2000,IF($E130=0,"",$E130),"")</f>
        <v/>
      </c>
      <c r="EA129" s="22" t="str">
        <f t="shared" ref="EA129:EA160" si="199">IF(Q130=2001,IF($E130=0,"",$E130),"")</f>
        <v/>
      </c>
      <c r="EB129" s="22" t="str">
        <f t="shared" ref="EB129:EB160" si="200">IF(Q130=2002,IF($E130=0,"",$E130),"")</f>
        <v/>
      </c>
      <c r="EC129" s="22" t="str">
        <f t="shared" ref="EC129:EC160" si="201">IF(Q130=2003,IF($E130=0,"",$E130),"")</f>
        <v/>
      </c>
      <c r="ED129" s="22" t="str">
        <f t="shared" ref="ED129:ED160" si="202">IF(Q130=2004,IF($E130=0,"",$E130),"")</f>
        <v/>
      </c>
      <c r="EE129" s="22" t="str">
        <f t="shared" ref="EE129:EE160" si="203">IF(Q130=2005,IF($E130=0,"",$E130),"")</f>
        <v/>
      </c>
    </row>
    <row r="130" spans="5:135" ht="11.25" customHeight="1">
      <c r="E130" s="39"/>
      <c r="F130" s="39"/>
      <c r="H130" s="34"/>
      <c r="I130" s="50"/>
      <c r="J130" s="22"/>
      <c r="K130" s="22"/>
      <c r="L130" s="48"/>
      <c r="M130" s="49"/>
      <c r="N130" s="22"/>
      <c r="O130" s="20"/>
      <c r="P130" s="20"/>
      <c r="Q130" s="2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DC130" s="22" t="str">
        <f t="shared" si="175"/>
        <v/>
      </c>
      <c r="DD130" s="22" t="str">
        <f t="shared" si="176"/>
        <v/>
      </c>
      <c r="DE130" s="22" t="str">
        <f t="shared" si="177"/>
        <v/>
      </c>
      <c r="DF130" s="22" t="str">
        <f t="shared" si="178"/>
        <v/>
      </c>
      <c r="DG130" s="22" t="str">
        <f t="shared" si="179"/>
        <v/>
      </c>
      <c r="DH130" s="22" t="str">
        <f t="shared" si="180"/>
        <v/>
      </c>
      <c r="DI130" s="22" t="str">
        <f t="shared" si="181"/>
        <v/>
      </c>
      <c r="DJ130" s="22" t="str">
        <f t="shared" si="182"/>
        <v/>
      </c>
      <c r="DK130" s="22" t="str">
        <f t="shared" si="183"/>
        <v/>
      </c>
      <c r="DL130" s="22" t="str">
        <f t="shared" si="184"/>
        <v/>
      </c>
      <c r="DM130" s="22" t="str">
        <f t="shared" si="185"/>
        <v/>
      </c>
      <c r="DN130" s="22" t="str">
        <f t="shared" si="186"/>
        <v/>
      </c>
      <c r="DO130" s="22" t="str">
        <f t="shared" si="187"/>
        <v/>
      </c>
      <c r="DP130" s="22" t="str">
        <f t="shared" si="188"/>
        <v/>
      </c>
      <c r="DQ130" s="22" t="str">
        <f t="shared" si="189"/>
        <v/>
      </c>
      <c r="DR130" s="22" t="str">
        <f t="shared" si="190"/>
        <v/>
      </c>
      <c r="DS130" s="22" t="str">
        <f t="shared" si="191"/>
        <v/>
      </c>
      <c r="DT130" s="22" t="str">
        <f t="shared" si="192"/>
        <v/>
      </c>
      <c r="DU130" s="22" t="str">
        <f t="shared" si="193"/>
        <v/>
      </c>
      <c r="DV130" s="22" t="str">
        <f t="shared" si="194"/>
        <v/>
      </c>
      <c r="DW130" s="22" t="str">
        <f t="shared" si="195"/>
        <v/>
      </c>
      <c r="DX130" s="22" t="str">
        <f t="shared" si="196"/>
        <v/>
      </c>
      <c r="DY130" s="22" t="str">
        <f t="shared" si="197"/>
        <v/>
      </c>
      <c r="DZ130" s="22" t="str">
        <f t="shared" si="198"/>
        <v/>
      </c>
      <c r="EA130" s="22" t="str">
        <f t="shared" si="199"/>
        <v/>
      </c>
      <c r="EB130" s="22" t="str">
        <f t="shared" si="200"/>
        <v/>
      </c>
      <c r="EC130" s="22" t="str">
        <f t="shared" si="201"/>
        <v/>
      </c>
      <c r="ED130" s="22" t="str">
        <f t="shared" si="202"/>
        <v/>
      </c>
      <c r="EE130" s="22" t="str">
        <f t="shared" si="203"/>
        <v/>
      </c>
    </row>
    <row r="131" spans="5:135" ht="11.25" customHeight="1">
      <c r="E131" s="39"/>
      <c r="F131" s="39"/>
      <c r="H131" s="34"/>
      <c r="I131" s="50"/>
      <c r="J131" s="22"/>
      <c r="K131" s="22"/>
      <c r="L131" s="48"/>
      <c r="M131" s="49"/>
      <c r="N131" s="22"/>
      <c r="O131" s="20"/>
      <c r="P131" s="20"/>
      <c r="Q131" s="2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DC131" s="22" t="str">
        <f t="shared" si="175"/>
        <v/>
      </c>
      <c r="DD131" s="22" t="str">
        <f t="shared" si="176"/>
        <v/>
      </c>
      <c r="DE131" s="22" t="str">
        <f t="shared" si="177"/>
        <v/>
      </c>
      <c r="DF131" s="22" t="str">
        <f t="shared" si="178"/>
        <v/>
      </c>
      <c r="DG131" s="22" t="str">
        <f t="shared" si="179"/>
        <v/>
      </c>
      <c r="DH131" s="22" t="str">
        <f t="shared" si="180"/>
        <v/>
      </c>
      <c r="DI131" s="22" t="str">
        <f t="shared" si="181"/>
        <v/>
      </c>
      <c r="DJ131" s="22" t="str">
        <f t="shared" si="182"/>
        <v/>
      </c>
      <c r="DK131" s="22" t="str">
        <f t="shared" si="183"/>
        <v/>
      </c>
      <c r="DL131" s="22" t="str">
        <f t="shared" si="184"/>
        <v/>
      </c>
      <c r="DM131" s="22" t="str">
        <f t="shared" si="185"/>
        <v/>
      </c>
      <c r="DN131" s="22" t="str">
        <f t="shared" si="186"/>
        <v/>
      </c>
      <c r="DO131" s="22" t="str">
        <f t="shared" si="187"/>
        <v/>
      </c>
      <c r="DP131" s="22" t="str">
        <f t="shared" si="188"/>
        <v/>
      </c>
      <c r="DQ131" s="22" t="str">
        <f t="shared" si="189"/>
        <v/>
      </c>
      <c r="DR131" s="22" t="str">
        <f t="shared" si="190"/>
        <v/>
      </c>
      <c r="DS131" s="22" t="str">
        <f t="shared" si="191"/>
        <v/>
      </c>
      <c r="DT131" s="22" t="str">
        <f t="shared" si="192"/>
        <v/>
      </c>
      <c r="DU131" s="22" t="str">
        <f t="shared" si="193"/>
        <v/>
      </c>
      <c r="DV131" s="22" t="str">
        <f t="shared" si="194"/>
        <v/>
      </c>
      <c r="DW131" s="22" t="str">
        <f t="shared" si="195"/>
        <v/>
      </c>
      <c r="DX131" s="22" t="str">
        <f t="shared" si="196"/>
        <v/>
      </c>
      <c r="DY131" s="22" t="str">
        <f t="shared" si="197"/>
        <v/>
      </c>
      <c r="DZ131" s="22" t="str">
        <f t="shared" si="198"/>
        <v/>
      </c>
      <c r="EA131" s="22" t="str">
        <f t="shared" si="199"/>
        <v/>
      </c>
      <c r="EB131" s="22" t="str">
        <f t="shared" si="200"/>
        <v/>
      </c>
      <c r="EC131" s="22" t="str">
        <f t="shared" si="201"/>
        <v/>
      </c>
      <c r="ED131" s="22" t="str">
        <f t="shared" si="202"/>
        <v/>
      </c>
      <c r="EE131" s="22" t="str">
        <f t="shared" si="203"/>
        <v/>
      </c>
    </row>
    <row r="132" spans="5:135" ht="11.25" customHeight="1">
      <c r="E132" s="39"/>
      <c r="F132" s="39"/>
      <c r="H132" s="34"/>
      <c r="I132" s="50"/>
      <c r="J132" s="22"/>
      <c r="K132" s="22"/>
      <c r="L132" s="48"/>
      <c r="M132" s="49"/>
      <c r="N132" s="22"/>
      <c r="O132" s="20"/>
      <c r="P132" s="20"/>
      <c r="Q132" s="2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DC132" s="22" t="str">
        <f t="shared" si="175"/>
        <v/>
      </c>
      <c r="DD132" s="22" t="str">
        <f t="shared" si="176"/>
        <v/>
      </c>
      <c r="DE132" s="22" t="str">
        <f t="shared" si="177"/>
        <v/>
      </c>
      <c r="DF132" s="22" t="str">
        <f t="shared" si="178"/>
        <v/>
      </c>
      <c r="DG132" s="22" t="str">
        <f t="shared" si="179"/>
        <v/>
      </c>
      <c r="DH132" s="22" t="str">
        <f t="shared" si="180"/>
        <v/>
      </c>
      <c r="DI132" s="22" t="str">
        <f t="shared" si="181"/>
        <v/>
      </c>
      <c r="DJ132" s="22" t="str">
        <f t="shared" si="182"/>
        <v/>
      </c>
      <c r="DK132" s="22" t="str">
        <f t="shared" si="183"/>
        <v/>
      </c>
      <c r="DL132" s="22" t="str">
        <f t="shared" si="184"/>
        <v/>
      </c>
      <c r="DM132" s="22" t="str">
        <f t="shared" si="185"/>
        <v/>
      </c>
      <c r="DN132" s="22" t="str">
        <f t="shared" si="186"/>
        <v/>
      </c>
      <c r="DO132" s="22" t="str">
        <f t="shared" si="187"/>
        <v/>
      </c>
      <c r="DP132" s="22" t="str">
        <f t="shared" si="188"/>
        <v/>
      </c>
      <c r="DQ132" s="22" t="str">
        <f t="shared" si="189"/>
        <v/>
      </c>
      <c r="DR132" s="22" t="str">
        <f t="shared" si="190"/>
        <v/>
      </c>
      <c r="DS132" s="22" t="str">
        <f t="shared" si="191"/>
        <v/>
      </c>
      <c r="DT132" s="22" t="str">
        <f t="shared" si="192"/>
        <v/>
      </c>
      <c r="DU132" s="22" t="str">
        <f t="shared" si="193"/>
        <v/>
      </c>
      <c r="DV132" s="22" t="str">
        <f t="shared" si="194"/>
        <v/>
      </c>
      <c r="DW132" s="22" t="str">
        <f t="shared" si="195"/>
        <v/>
      </c>
      <c r="DX132" s="22" t="str">
        <f t="shared" si="196"/>
        <v/>
      </c>
      <c r="DY132" s="22" t="str">
        <f t="shared" si="197"/>
        <v/>
      </c>
      <c r="DZ132" s="22" t="str">
        <f t="shared" si="198"/>
        <v/>
      </c>
      <c r="EA132" s="22" t="str">
        <f t="shared" si="199"/>
        <v/>
      </c>
      <c r="EB132" s="22" t="str">
        <f t="shared" si="200"/>
        <v/>
      </c>
      <c r="EC132" s="22" t="str">
        <f t="shared" si="201"/>
        <v/>
      </c>
      <c r="ED132" s="22" t="str">
        <f t="shared" si="202"/>
        <v/>
      </c>
      <c r="EE132" s="22" t="str">
        <f t="shared" si="203"/>
        <v/>
      </c>
    </row>
    <row r="133" spans="5:135" ht="11.25" customHeight="1">
      <c r="E133" s="39"/>
      <c r="F133" s="39"/>
      <c r="H133" s="34"/>
      <c r="I133" s="50"/>
      <c r="J133" s="22"/>
      <c r="K133" s="22"/>
      <c r="L133" s="48"/>
      <c r="M133" s="49"/>
      <c r="N133" s="22"/>
      <c r="O133" s="20"/>
      <c r="P133" s="20"/>
      <c r="Q133" s="2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DC133" s="22" t="str">
        <f t="shared" si="175"/>
        <v/>
      </c>
      <c r="DD133" s="22" t="str">
        <f t="shared" si="176"/>
        <v/>
      </c>
      <c r="DE133" s="22" t="str">
        <f t="shared" si="177"/>
        <v/>
      </c>
      <c r="DF133" s="22" t="str">
        <f t="shared" si="178"/>
        <v/>
      </c>
      <c r="DG133" s="22" t="str">
        <f t="shared" si="179"/>
        <v/>
      </c>
      <c r="DH133" s="22" t="str">
        <f t="shared" si="180"/>
        <v/>
      </c>
      <c r="DI133" s="22" t="str">
        <f t="shared" si="181"/>
        <v/>
      </c>
      <c r="DJ133" s="22" t="str">
        <f t="shared" si="182"/>
        <v/>
      </c>
      <c r="DK133" s="22" t="str">
        <f t="shared" si="183"/>
        <v/>
      </c>
      <c r="DL133" s="22" t="str">
        <f t="shared" si="184"/>
        <v/>
      </c>
      <c r="DM133" s="22" t="str">
        <f t="shared" si="185"/>
        <v/>
      </c>
      <c r="DN133" s="22" t="str">
        <f t="shared" si="186"/>
        <v/>
      </c>
      <c r="DO133" s="22" t="str">
        <f t="shared" si="187"/>
        <v/>
      </c>
      <c r="DP133" s="22" t="str">
        <f t="shared" si="188"/>
        <v/>
      </c>
      <c r="DQ133" s="22" t="str">
        <f t="shared" si="189"/>
        <v/>
      </c>
      <c r="DR133" s="22" t="str">
        <f t="shared" si="190"/>
        <v/>
      </c>
      <c r="DS133" s="22" t="str">
        <f t="shared" si="191"/>
        <v/>
      </c>
      <c r="DT133" s="22" t="str">
        <f t="shared" si="192"/>
        <v/>
      </c>
      <c r="DU133" s="22" t="str">
        <f t="shared" si="193"/>
        <v/>
      </c>
      <c r="DV133" s="22" t="str">
        <f t="shared" si="194"/>
        <v/>
      </c>
      <c r="DW133" s="22" t="str">
        <f t="shared" si="195"/>
        <v/>
      </c>
      <c r="DX133" s="22" t="str">
        <f t="shared" si="196"/>
        <v/>
      </c>
      <c r="DY133" s="22" t="str">
        <f t="shared" si="197"/>
        <v/>
      </c>
      <c r="DZ133" s="22" t="str">
        <f t="shared" si="198"/>
        <v/>
      </c>
      <c r="EA133" s="22" t="str">
        <f t="shared" si="199"/>
        <v/>
      </c>
      <c r="EB133" s="22" t="str">
        <f t="shared" si="200"/>
        <v/>
      </c>
      <c r="EC133" s="22" t="str">
        <f t="shared" si="201"/>
        <v/>
      </c>
      <c r="ED133" s="22" t="str">
        <f t="shared" si="202"/>
        <v/>
      </c>
      <c r="EE133" s="22" t="str">
        <f t="shared" si="203"/>
        <v/>
      </c>
    </row>
    <row r="134" spans="5:135" ht="11.25" customHeight="1">
      <c r="E134" s="39"/>
      <c r="F134" s="39"/>
      <c r="H134" s="34"/>
      <c r="I134" s="50"/>
      <c r="J134" s="22"/>
      <c r="K134" s="22"/>
      <c r="L134" s="48"/>
      <c r="M134" s="49"/>
      <c r="N134" s="22"/>
      <c r="O134" s="20"/>
      <c r="P134" s="20"/>
      <c r="Q134" s="2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DC134" s="22" t="str">
        <f t="shared" si="175"/>
        <v/>
      </c>
      <c r="DD134" s="22" t="str">
        <f t="shared" si="176"/>
        <v/>
      </c>
      <c r="DE134" s="22" t="str">
        <f t="shared" si="177"/>
        <v/>
      </c>
      <c r="DF134" s="22" t="str">
        <f t="shared" si="178"/>
        <v/>
      </c>
      <c r="DG134" s="22" t="str">
        <f t="shared" si="179"/>
        <v/>
      </c>
      <c r="DH134" s="22" t="str">
        <f t="shared" si="180"/>
        <v/>
      </c>
      <c r="DI134" s="22" t="str">
        <f t="shared" si="181"/>
        <v/>
      </c>
      <c r="DJ134" s="22" t="str">
        <f t="shared" si="182"/>
        <v/>
      </c>
      <c r="DK134" s="22" t="str">
        <f t="shared" si="183"/>
        <v/>
      </c>
      <c r="DL134" s="22" t="str">
        <f t="shared" si="184"/>
        <v/>
      </c>
      <c r="DM134" s="22" t="str">
        <f t="shared" si="185"/>
        <v/>
      </c>
      <c r="DN134" s="22" t="str">
        <f t="shared" si="186"/>
        <v/>
      </c>
      <c r="DO134" s="22" t="str">
        <f t="shared" si="187"/>
        <v/>
      </c>
      <c r="DP134" s="22" t="str">
        <f t="shared" si="188"/>
        <v/>
      </c>
      <c r="DQ134" s="22" t="str">
        <f t="shared" si="189"/>
        <v/>
      </c>
      <c r="DR134" s="22" t="str">
        <f t="shared" si="190"/>
        <v/>
      </c>
      <c r="DS134" s="22" t="str">
        <f t="shared" si="191"/>
        <v/>
      </c>
      <c r="DT134" s="22" t="str">
        <f t="shared" si="192"/>
        <v/>
      </c>
      <c r="DU134" s="22" t="str">
        <f t="shared" si="193"/>
        <v/>
      </c>
      <c r="DV134" s="22" t="str">
        <f t="shared" si="194"/>
        <v/>
      </c>
      <c r="DW134" s="22" t="str">
        <f t="shared" si="195"/>
        <v/>
      </c>
      <c r="DX134" s="22" t="str">
        <f t="shared" si="196"/>
        <v/>
      </c>
      <c r="DY134" s="22" t="str">
        <f t="shared" si="197"/>
        <v/>
      </c>
      <c r="DZ134" s="22" t="str">
        <f t="shared" si="198"/>
        <v/>
      </c>
      <c r="EA134" s="22" t="str">
        <f t="shared" si="199"/>
        <v/>
      </c>
      <c r="EB134" s="22" t="str">
        <f t="shared" si="200"/>
        <v/>
      </c>
      <c r="EC134" s="22" t="str">
        <f t="shared" si="201"/>
        <v/>
      </c>
      <c r="ED134" s="22" t="str">
        <f t="shared" si="202"/>
        <v/>
      </c>
      <c r="EE134" s="22" t="str">
        <f t="shared" si="203"/>
        <v/>
      </c>
    </row>
    <row r="135" spans="5:135" ht="11.25" customHeight="1">
      <c r="E135" s="39"/>
      <c r="F135" s="39"/>
      <c r="H135" s="34"/>
      <c r="I135" s="50"/>
      <c r="J135" s="22"/>
      <c r="K135" s="22"/>
      <c r="L135" s="48"/>
      <c r="M135" s="49"/>
      <c r="N135" s="22"/>
      <c r="O135" s="20"/>
      <c r="P135" s="20"/>
      <c r="Q135" s="2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DC135" s="22" t="str">
        <f t="shared" si="175"/>
        <v/>
      </c>
      <c r="DD135" s="22" t="str">
        <f t="shared" si="176"/>
        <v/>
      </c>
      <c r="DE135" s="22" t="str">
        <f t="shared" si="177"/>
        <v/>
      </c>
      <c r="DF135" s="22" t="str">
        <f t="shared" si="178"/>
        <v/>
      </c>
      <c r="DG135" s="22" t="str">
        <f t="shared" si="179"/>
        <v/>
      </c>
      <c r="DH135" s="22" t="str">
        <f t="shared" si="180"/>
        <v/>
      </c>
      <c r="DI135" s="22" t="str">
        <f t="shared" si="181"/>
        <v/>
      </c>
      <c r="DJ135" s="22" t="str">
        <f t="shared" si="182"/>
        <v/>
      </c>
      <c r="DK135" s="22" t="str">
        <f t="shared" si="183"/>
        <v/>
      </c>
      <c r="DL135" s="22" t="str">
        <f t="shared" si="184"/>
        <v/>
      </c>
      <c r="DM135" s="22" t="str">
        <f t="shared" si="185"/>
        <v/>
      </c>
      <c r="DN135" s="22" t="str">
        <f t="shared" si="186"/>
        <v/>
      </c>
      <c r="DO135" s="22" t="str">
        <f t="shared" si="187"/>
        <v/>
      </c>
      <c r="DP135" s="22" t="str">
        <f t="shared" si="188"/>
        <v/>
      </c>
      <c r="DQ135" s="22" t="str">
        <f t="shared" si="189"/>
        <v/>
      </c>
      <c r="DR135" s="22" t="str">
        <f t="shared" si="190"/>
        <v/>
      </c>
      <c r="DS135" s="22" t="str">
        <f t="shared" si="191"/>
        <v/>
      </c>
      <c r="DT135" s="22" t="str">
        <f t="shared" si="192"/>
        <v/>
      </c>
      <c r="DU135" s="22" t="str">
        <f t="shared" si="193"/>
        <v/>
      </c>
      <c r="DV135" s="22" t="str">
        <f t="shared" si="194"/>
        <v/>
      </c>
      <c r="DW135" s="22" t="str">
        <f t="shared" si="195"/>
        <v/>
      </c>
      <c r="DX135" s="22" t="str">
        <f t="shared" si="196"/>
        <v/>
      </c>
      <c r="DY135" s="22" t="str">
        <f t="shared" si="197"/>
        <v/>
      </c>
      <c r="DZ135" s="22" t="str">
        <f t="shared" si="198"/>
        <v/>
      </c>
      <c r="EA135" s="22" t="str">
        <f t="shared" si="199"/>
        <v/>
      </c>
      <c r="EB135" s="22" t="str">
        <f t="shared" si="200"/>
        <v/>
      </c>
      <c r="EC135" s="22" t="str">
        <f t="shared" si="201"/>
        <v/>
      </c>
      <c r="ED135" s="22" t="str">
        <f t="shared" si="202"/>
        <v/>
      </c>
      <c r="EE135" s="22" t="str">
        <f t="shared" si="203"/>
        <v/>
      </c>
    </row>
    <row r="136" spans="5:135" ht="11.25" customHeight="1">
      <c r="E136" s="39"/>
      <c r="F136" s="39"/>
      <c r="H136" s="34"/>
      <c r="I136" s="50"/>
      <c r="J136" s="22"/>
      <c r="K136" s="22"/>
      <c r="L136" s="48"/>
      <c r="M136" s="49"/>
      <c r="N136" s="22"/>
      <c r="O136" s="20"/>
      <c r="P136" s="20"/>
      <c r="Q136" s="2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DC136" s="22" t="str">
        <f t="shared" si="175"/>
        <v/>
      </c>
      <c r="DD136" s="22" t="str">
        <f t="shared" si="176"/>
        <v/>
      </c>
      <c r="DE136" s="22" t="str">
        <f t="shared" si="177"/>
        <v/>
      </c>
      <c r="DF136" s="22" t="str">
        <f t="shared" si="178"/>
        <v/>
      </c>
      <c r="DG136" s="22" t="str">
        <f t="shared" si="179"/>
        <v/>
      </c>
      <c r="DH136" s="22" t="str">
        <f t="shared" si="180"/>
        <v/>
      </c>
      <c r="DI136" s="22" t="str">
        <f t="shared" si="181"/>
        <v/>
      </c>
      <c r="DJ136" s="22" t="str">
        <f t="shared" si="182"/>
        <v/>
      </c>
      <c r="DK136" s="22" t="str">
        <f t="shared" si="183"/>
        <v/>
      </c>
      <c r="DL136" s="22" t="str">
        <f t="shared" si="184"/>
        <v/>
      </c>
      <c r="DM136" s="22" t="str">
        <f t="shared" si="185"/>
        <v/>
      </c>
      <c r="DN136" s="22" t="str">
        <f t="shared" si="186"/>
        <v/>
      </c>
      <c r="DO136" s="22" t="str">
        <f t="shared" si="187"/>
        <v/>
      </c>
      <c r="DP136" s="22" t="str">
        <f t="shared" si="188"/>
        <v/>
      </c>
      <c r="DQ136" s="22" t="str">
        <f t="shared" si="189"/>
        <v/>
      </c>
      <c r="DR136" s="22" t="str">
        <f t="shared" si="190"/>
        <v/>
      </c>
      <c r="DS136" s="22" t="str">
        <f t="shared" si="191"/>
        <v/>
      </c>
      <c r="DT136" s="22" t="str">
        <f t="shared" si="192"/>
        <v/>
      </c>
      <c r="DU136" s="22" t="str">
        <f t="shared" si="193"/>
        <v/>
      </c>
      <c r="DV136" s="22" t="str">
        <f t="shared" si="194"/>
        <v/>
      </c>
      <c r="DW136" s="22" t="str">
        <f t="shared" si="195"/>
        <v/>
      </c>
      <c r="DX136" s="22" t="str">
        <f t="shared" si="196"/>
        <v/>
      </c>
      <c r="DY136" s="22" t="str">
        <f t="shared" si="197"/>
        <v/>
      </c>
      <c r="DZ136" s="22" t="str">
        <f t="shared" si="198"/>
        <v/>
      </c>
      <c r="EA136" s="22" t="str">
        <f t="shared" si="199"/>
        <v/>
      </c>
      <c r="EB136" s="22" t="str">
        <f t="shared" si="200"/>
        <v/>
      </c>
      <c r="EC136" s="22" t="str">
        <f t="shared" si="201"/>
        <v/>
      </c>
      <c r="ED136" s="22" t="str">
        <f t="shared" si="202"/>
        <v/>
      </c>
      <c r="EE136" s="22" t="str">
        <f t="shared" si="203"/>
        <v/>
      </c>
    </row>
    <row r="137" spans="5:135" ht="11.25" customHeight="1">
      <c r="E137" s="39"/>
      <c r="F137" s="39"/>
      <c r="H137" s="34"/>
      <c r="I137" s="50"/>
      <c r="J137" s="22"/>
      <c r="K137" s="22"/>
      <c r="L137" s="48"/>
      <c r="M137" s="49"/>
      <c r="N137" s="22"/>
      <c r="O137" s="20"/>
      <c r="P137" s="20"/>
      <c r="Q137" s="2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DC137" s="22" t="str">
        <f t="shared" si="175"/>
        <v/>
      </c>
      <c r="DD137" s="22" t="str">
        <f t="shared" si="176"/>
        <v/>
      </c>
      <c r="DE137" s="22" t="str">
        <f t="shared" si="177"/>
        <v/>
      </c>
      <c r="DF137" s="22" t="str">
        <f t="shared" si="178"/>
        <v/>
      </c>
      <c r="DG137" s="22" t="str">
        <f t="shared" si="179"/>
        <v/>
      </c>
      <c r="DH137" s="22" t="str">
        <f t="shared" si="180"/>
        <v/>
      </c>
      <c r="DI137" s="22" t="str">
        <f t="shared" si="181"/>
        <v/>
      </c>
      <c r="DJ137" s="22" t="str">
        <f t="shared" si="182"/>
        <v/>
      </c>
      <c r="DK137" s="22" t="str">
        <f t="shared" si="183"/>
        <v/>
      </c>
      <c r="DL137" s="22" t="str">
        <f t="shared" si="184"/>
        <v/>
      </c>
      <c r="DM137" s="22" t="str">
        <f t="shared" si="185"/>
        <v/>
      </c>
      <c r="DN137" s="22" t="str">
        <f t="shared" si="186"/>
        <v/>
      </c>
      <c r="DO137" s="22" t="str">
        <f t="shared" si="187"/>
        <v/>
      </c>
      <c r="DP137" s="22" t="str">
        <f t="shared" si="188"/>
        <v/>
      </c>
      <c r="DQ137" s="22" t="str">
        <f t="shared" si="189"/>
        <v/>
      </c>
      <c r="DR137" s="22" t="str">
        <f t="shared" si="190"/>
        <v/>
      </c>
      <c r="DS137" s="22" t="str">
        <f t="shared" si="191"/>
        <v/>
      </c>
      <c r="DT137" s="22" t="str">
        <f t="shared" si="192"/>
        <v/>
      </c>
      <c r="DU137" s="22" t="str">
        <f t="shared" si="193"/>
        <v/>
      </c>
      <c r="DV137" s="22" t="str">
        <f t="shared" si="194"/>
        <v/>
      </c>
      <c r="DW137" s="22" t="str">
        <f t="shared" si="195"/>
        <v/>
      </c>
      <c r="DX137" s="22" t="str">
        <f t="shared" si="196"/>
        <v/>
      </c>
      <c r="DY137" s="22" t="str">
        <f t="shared" si="197"/>
        <v/>
      </c>
      <c r="DZ137" s="22" t="str">
        <f t="shared" si="198"/>
        <v/>
      </c>
      <c r="EA137" s="22" t="str">
        <f t="shared" si="199"/>
        <v/>
      </c>
      <c r="EB137" s="22" t="str">
        <f t="shared" si="200"/>
        <v/>
      </c>
      <c r="EC137" s="22" t="str">
        <f t="shared" si="201"/>
        <v/>
      </c>
      <c r="ED137" s="22" t="str">
        <f t="shared" si="202"/>
        <v/>
      </c>
      <c r="EE137" s="22" t="str">
        <f t="shared" si="203"/>
        <v/>
      </c>
    </row>
    <row r="138" spans="5:135" ht="11.25" customHeight="1">
      <c r="E138" s="39"/>
      <c r="F138" s="39"/>
      <c r="H138" s="34"/>
      <c r="I138" s="50"/>
      <c r="J138" s="22"/>
      <c r="K138" s="22"/>
      <c r="L138" s="48"/>
      <c r="M138" s="49"/>
      <c r="N138" s="22"/>
      <c r="O138" s="20"/>
      <c r="P138" s="20"/>
      <c r="Q138" s="2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DC138" s="22" t="str">
        <f t="shared" si="175"/>
        <v/>
      </c>
      <c r="DD138" s="22" t="str">
        <f t="shared" si="176"/>
        <v/>
      </c>
      <c r="DE138" s="22" t="str">
        <f t="shared" si="177"/>
        <v/>
      </c>
      <c r="DF138" s="22" t="str">
        <f t="shared" si="178"/>
        <v/>
      </c>
      <c r="DG138" s="22" t="str">
        <f t="shared" si="179"/>
        <v/>
      </c>
      <c r="DH138" s="22" t="str">
        <f t="shared" si="180"/>
        <v/>
      </c>
      <c r="DI138" s="22" t="str">
        <f t="shared" si="181"/>
        <v/>
      </c>
      <c r="DJ138" s="22" t="str">
        <f t="shared" si="182"/>
        <v/>
      </c>
      <c r="DK138" s="22" t="str">
        <f t="shared" si="183"/>
        <v/>
      </c>
      <c r="DL138" s="22" t="str">
        <f t="shared" si="184"/>
        <v/>
      </c>
      <c r="DM138" s="22" t="str">
        <f t="shared" si="185"/>
        <v/>
      </c>
      <c r="DN138" s="22" t="str">
        <f t="shared" si="186"/>
        <v/>
      </c>
      <c r="DO138" s="22" t="str">
        <f t="shared" si="187"/>
        <v/>
      </c>
      <c r="DP138" s="22" t="str">
        <f t="shared" si="188"/>
        <v/>
      </c>
      <c r="DQ138" s="22" t="str">
        <f t="shared" si="189"/>
        <v/>
      </c>
      <c r="DR138" s="22" t="str">
        <f t="shared" si="190"/>
        <v/>
      </c>
      <c r="DS138" s="22" t="str">
        <f t="shared" si="191"/>
        <v/>
      </c>
      <c r="DT138" s="22" t="str">
        <f t="shared" si="192"/>
        <v/>
      </c>
      <c r="DU138" s="22" t="str">
        <f t="shared" si="193"/>
        <v/>
      </c>
      <c r="DV138" s="22" t="str">
        <f t="shared" si="194"/>
        <v/>
      </c>
      <c r="DW138" s="22" t="str">
        <f t="shared" si="195"/>
        <v/>
      </c>
      <c r="DX138" s="22" t="str">
        <f t="shared" si="196"/>
        <v/>
      </c>
      <c r="DY138" s="22" t="str">
        <f t="shared" si="197"/>
        <v/>
      </c>
      <c r="DZ138" s="22" t="str">
        <f t="shared" si="198"/>
        <v/>
      </c>
      <c r="EA138" s="22" t="str">
        <f t="shared" si="199"/>
        <v/>
      </c>
      <c r="EB138" s="22" t="str">
        <f t="shared" si="200"/>
        <v/>
      </c>
      <c r="EC138" s="22" t="str">
        <f t="shared" si="201"/>
        <v/>
      </c>
      <c r="ED138" s="22" t="str">
        <f t="shared" si="202"/>
        <v/>
      </c>
      <c r="EE138" s="22" t="str">
        <f t="shared" si="203"/>
        <v/>
      </c>
    </row>
    <row r="139" spans="5:135" ht="11.25" customHeight="1">
      <c r="E139" s="39"/>
      <c r="F139" s="39"/>
      <c r="H139" s="34"/>
      <c r="I139" s="50"/>
      <c r="J139" s="22"/>
      <c r="K139" s="22"/>
      <c r="L139" s="48"/>
      <c r="M139" s="49"/>
      <c r="N139" s="22"/>
      <c r="O139" s="20"/>
      <c r="P139" s="20"/>
      <c r="Q139" s="2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DC139" s="22" t="str">
        <f t="shared" si="175"/>
        <v/>
      </c>
      <c r="DD139" s="22" t="str">
        <f t="shared" si="176"/>
        <v/>
      </c>
      <c r="DE139" s="22" t="str">
        <f t="shared" si="177"/>
        <v/>
      </c>
      <c r="DF139" s="22" t="str">
        <f t="shared" si="178"/>
        <v/>
      </c>
      <c r="DG139" s="22" t="str">
        <f t="shared" si="179"/>
        <v/>
      </c>
      <c r="DH139" s="22" t="str">
        <f t="shared" si="180"/>
        <v/>
      </c>
      <c r="DI139" s="22" t="str">
        <f t="shared" si="181"/>
        <v/>
      </c>
      <c r="DJ139" s="22" t="str">
        <f t="shared" si="182"/>
        <v/>
      </c>
      <c r="DK139" s="22" t="str">
        <f t="shared" si="183"/>
        <v/>
      </c>
      <c r="DL139" s="22" t="str">
        <f t="shared" si="184"/>
        <v/>
      </c>
      <c r="DM139" s="22" t="str">
        <f t="shared" si="185"/>
        <v/>
      </c>
      <c r="DN139" s="22" t="str">
        <f t="shared" si="186"/>
        <v/>
      </c>
      <c r="DO139" s="22" t="str">
        <f t="shared" si="187"/>
        <v/>
      </c>
      <c r="DP139" s="22" t="str">
        <f t="shared" si="188"/>
        <v/>
      </c>
      <c r="DQ139" s="22" t="str">
        <f t="shared" si="189"/>
        <v/>
      </c>
      <c r="DR139" s="22" t="str">
        <f t="shared" si="190"/>
        <v/>
      </c>
      <c r="DS139" s="22" t="str">
        <f t="shared" si="191"/>
        <v/>
      </c>
      <c r="DT139" s="22" t="str">
        <f t="shared" si="192"/>
        <v/>
      </c>
      <c r="DU139" s="22" t="str">
        <f t="shared" si="193"/>
        <v/>
      </c>
      <c r="DV139" s="22" t="str">
        <f t="shared" si="194"/>
        <v/>
      </c>
      <c r="DW139" s="22" t="str">
        <f t="shared" si="195"/>
        <v/>
      </c>
      <c r="DX139" s="22" t="str">
        <f t="shared" si="196"/>
        <v/>
      </c>
      <c r="DY139" s="22" t="str">
        <f t="shared" si="197"/>
        <v/>
      </c>
      <c r="DZ139" s="22" t="str">
        <f t="shared" si="198"/>
        <v/>
      </c>
      <c r="EA139" s="22" t="str">
        <f t="shared" si="199"/>
        <v/>
      </c>
      <c r="EB139" s="22" t="str">
        <f t="shared" si="200"/>
        <v/>
      </c>
      <c r="EC139" s="22" t="str">
        <f t="shared" si="201"/>
        <v/>
      </c>
      <c r="ED139" s="22" t="str">
        <f t="shared" si="202"/>
        <v/>
      </c>
      <c r="EE139" s="22" t="str">
        <f t="shared" si="203"/>
        <v/>
      </c>
    </row>
    <row r="140" spans="5:135" ht="11.25" customHeight="1">
      <c r="E140" s="39"/>
      <c r="F140" s="39"/>
      <c r="H140" s="34"/>
      <c r="I140" s="50"/>
      <c r="J140" s="22"/>
      <c r="K140" s="22"/>
      <c r="L140" s="48"/>
      <c r="M140" s="49"/>
      <c r="N140" s="22"/>
      <c r="O140" s="20"/>
      <c r="P140" s="20"/>
      <c r="Q140" s="2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DC140" s="22" t="str">
        <f t="shared" si="175"/>
        <v/>
      </c>
      <c r="DD140" s="22" t="str">
        <f t="shared" si="176"/>
        <v/>
      </c>
      <c r="DE140" s="22" t="str">
        <f t="shared" si="177"/>
        <v/>
      </c>
      <c r="DF140" s="22" t="str">
        <f t="shared" si="178"/>
        <v/>
      </c>
      <c r="DG140" s="22" t="str">
        <f t="shared" si="179"/>
        <v/>
      </c>
      <c r="DH140" s="22" t="str">
        <f t="shared" si="180"/>
        <v/>
      </c>
      <c r="DI140" s="22" t="str">
        <f t="shared" si="181"/>
        <v/>
      </c>
      <c r="DJ140" s="22" t="str">
        <f t="shared" si="182"/>
        <v/>
      </c>
      <c r="DK140" s="22" t="str">
        <f t="shared" si="183"/>
        <v/>
      </c>
      <c r="DL140" s="22" t="str">
        <f t="shared" si="184"/>
        <v/>
      </c>
      <c r="DM140" s="22" t="str">
        <f t="shared" si="185"/>
        <v/>
      </c>
      <c r="DN140" s="22" t="str">
        <f t="shared" si="186"/>
        <v/>
      </c>
      <c r="DO140" s="22" t="str">
        <f t="shared" si="187"/>
        <v/>
      </c>
      <c r="DP140" s="22" t="str">
        <f t="shared" si="188"/>
        <v/>
      </c>
      <c r="DQ140" s="22" t="str">
        <f t="shared" si="189"/>
        <v/>
      </c>
      <c r="DR140" s="22" t="str">
        <f t="shared" si="190"/>
        <v/>
      </c>
      <c r="DS140" s="22" t="str">
        <f t="shared" si="191"/>
        <v/>
      </c>
      <c r="DT140" s="22" t="str">
        <f t="shared" si="192"/>
        <v/>
      </c>
      <c r="DU140" s="22" t="str">
        <f t="shared" si="193"/>
        <v/>
      </c>
      <c r="DV140" s="22" t="str">
        <f t="shared" si="194"/>
        <v/>
      </c>
      <c r="DW140" s="22" t="str">
        <f t="shared" si="195"/>
        <v/>
      </c>
      <c r="DX140" s="22" t="str">
        <f t="shared" si="196"/>
        <v/>
      </c>
      <c r="DY140" s="22" t="str">
        <f t="shared" si="197"/>
        <v/>
      </c>
      <c r="DZ140" s="22" t="str">
        <f t="shared" si="198"/>
        <v/>
      </c>
      <c r="EA140" s="22" t="str">
        <f t="shared" si="199"/>
        <v/>
      </c>
      <c r="EB140" s="22" t="str">
        <f t="shared" si="200"/>
        <v/>
      </c>
      <c r="EC140" s="22" t="str">
        <f t="shared" si="201"/>
        <v/>
      </c>
      <c r="ED140" s="22" t="str">
        <f t="shared" si="202"/>
        <v/>
      </c>
      <c r="EE140" s="22" t="str">
        <f t="shared" si="203"/>
        <v/>
      </c>
    </row>
    <row r="141" spans="5:135" ht="11.25" customHeight="1">
      <c r="E141" s="39"/>
      <c r="F141" s="39"/>
      <c r="H141" s="34"/>
      <c r="I141" s="50"/>
      <c r="J141" s="22"/>
      <c r="K141" s="22"/>
      <c r="L141" s="48"/>
      <c r="M141" s="49"/>
      <c r="N141" s="22"/>
      <c r="O141" s="20"/>
      <c r="P141" s="20"/>
      <c r="Q141" s="2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DC141" s="22" t="str">
        <f t="shared" si="175"/>
        <v/>
      </c>
      <c r="DD141" s="22" t="str">
        <f t="shared" si="176"/>
        <v/>
      </c>
      <c r="DE141" s="22" t="str">
        <f t="shared" si="177"/>
        <v/>
      </c>
      <c r="DF141" s="22" t="str">
        <f t="shared" si="178"/>
        <v/>
      </c>
      <c r="DG141" s="22" t="str">
        <f t="shared" si="179"/>
        <v/>
      </c>
      <c r="DH141" s="22" t="str">
        <f t="shared" si="180"/>
        <v/>
      </c>
      <c r="DI141" s="22" t="str">
        <f t="shared" si="181"/>
        <v/>
      </c>
      <c r="DJ141" s="22" t="str">
        <f t="shared" si="182"/>
        <v/>
      </c>
      <c r="DK141" s="22" t="str">
        <f t="shared" si="183"/>
        <v/>
      </c>
      <c r="DL141" s="22" t="str">
        <f t="shared" si="184"/>
        <v/>
      </c>
      <c r="DM141" s="22" t="str">
        <f t="shared" si="185"/>
        <v/>
      </c>
      <c r="DN141" s="22" t="str">
        <f t="shared" si="186"/>
        <v/>
      </c>
      <c r="DO141" s="22" t="str">
        <f t="shared" si="187"/>
        <v/>
      </c>
      <c r="DP141" s="22" t="str">
        <f t="shared" si="188"/>
        <v/>
      </c>
      <c r="DQ141" s="22" t="str">
        <f t="shared" si="189"/>
        <v/>
      </c>
      <c r="DR141" s="22" t="str">
        <f t="shared" si="190"/>
        <v/>
      </c>
      <c r="DS141" s="22" t="str">
        <f t="shared" si="191"/>
        <v/>
      </c>
      <c r="DT141" s="22" t="str">
        <f t="shared" si="192"/>
        <v/>
      </c>
      <c r="DU141" s="22" t="str">
        <f t="shared" si="193"/>
        <v/>
      </c>
      <c r="DV141" s="22" t="str">
        <f t="shared" si="194"/>
        <v/>
      </c>
      <c r="DW141" s="22" t="str">
        <f t="shared" si="195"/>
        <v/>
      </c>
      <c r="DX141" s="22" t="str">
        <f t="shared" si="196"/>
        <v/>
      </c>
      <c r="DY141" s="22" t="str">
        <f t="shared" si="197"/>
        <v/>
      </c>
      <c r="DZ141" s="22" t="str">
        <f t="shared" si="198"/>
        <v/>
      </c>
      <c r="EA141" s="22" t="str">
        <f t="shared" si="199"/>
        <v/>
      </c>
      <c r="EB141" s="22" t="str">
        <f t="shared" si="200"/>
        <v/>
      </c>
      <c r="EC141" s="22" t="str">
        <f t="shared" si="201"/>
        <v/>
      </c>
      <c r="ED141" s="22" t="str">
        <f t="shared" si="202"/>
        <v/>
      </c>
      <c r="EE141" s="22" t="str">
        <f t="shared" si="203"/>
        <v/>
      </c>
    </row>
    <row r="142" spans="5:135" ht="11.25" customHeight="1">
      <c r="E142" s="39"/>
      <c r="F142" s="39"/>
      <c r="H142" s="34"/>
      <c r="I142" s="50"/>
      <c r="J142" s="22"/>
      <c r="K142" s="22"/>
      <c r="L142" s="48"/>
      <c r="M142" s="49"/>
      <c r="N142" s="22"/>
      <c r="O142" s="20"/>
      <c r="P142" s="20"/>
      <c r="Q142" s="2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DC142" s="22" t="str">
        <f t="shared" si="175"/>
        <v/>
      </c>
      <c r="DD142" s="22" t="str">
        <f t="shared" si="176"/>
        <v/>
      </c>
      <c r="DE142" s="22" t="str">
        <f t="shared" si="177"/>
        <v/>
      </c>
      <c r="DF142" s="22" t="str">
        <f t="shared" si="178"/>
        <v/>
      </c>
      <c r="DG142" s="22" t="str">
        <f t="shared" si="179"/>
        <v/>
      </c>
      <c r="DH142" s="22" t="str">
        <f t="shared" si="180"/>
        <v/>
      </c>
      <c r="DI142" s="22" t="str">
        <f t="shared" si="181"/>
        <v/>
      </c>
      <c r="DJ142" s="22" t="str">
        <f t="shared" si="182"/>
        <v/>
      </c>
      <c r="DK142" s="22" t="str">
        <f t="shared" si="183"/>
        <v/>
      </c>
      <c r="DL142" s="22" t="str">
        <f t="shared" si="184"/>
        <v/>
      </c>
      <c r="DM142" s="22" t="str">
        <f t="shared" si="185"/>
        <v/>
      </c>
      <c r="DN142" s="22" t="str">
        <f t="shared" si="186"/>
        <v/>
      </c>
      <c r="DO142" s="22" t="str">
        <f t="shared" si="187"/>
        <v/>
      </c>
      <c r="DP142" s="22" t="str">
        <f t="shared" si="188"/>
        <v/>
      </c>
      <c r="DQ142" s="22" t="str">
        <f t="shared" si="189"/>
        <v/>
      </c>
      <c r="DR142" s="22" t="str">
        <f t="shared" si="190"/>
        <v/>
      </c>
      <c r="DS142" s="22" t="str">
        <f t="shared" si="191"/>
        <v/>
      </c>
      <c r="DT142" s="22" t="str">
        <f t="shared" si="192"/>
        <v/>
      </c>
      <c r="DU142" s="22" t="str">
        <f t="shared" si="193"/>
        <v/>
      </c>
      <c r="DV142" s="22" t="str">
        <f t="shared" si="194"/>
        <v/>
      </c>
      <c r="DW142" s="22" t="str">
        <f t="shared" si="195"/>
        <v/>
      </c>
      <c r="DX142" s="22" t="str">
        <f t="shared" si="196"/>
        <v/>
      </c>
      <c r="DY142" s="22" t="str">
        <f t="shared" si="197"/>
        <v/>
      </c>
      <c r="DZ142" s="22" t="str">
        <f t="shared" si="198"/>
        <v/>
      </c>
      <c r="EA142" s="22" t="str">
        <f t="shared" si="199"/>
        <v/>
      </c>
      <c r="EB142" s="22" t="str">
        <f t="shared" si="200"/>
        <v/>
      </c>
      <c r="EC142" s="22" t="str">
        <f t="shared" si="201"/>
        <v/>
      </c>
      <c r="ED142" s="22" t="str">
        <f t="shared" si="202"/>
        <v/>
      </c>
      <c r="EE142" s="22" t="str">
        <f t="shared" si="203"/>
        <v/>
      </c>
    </row>
    <row r="143" spans="5:135" ht="11.25" customHeight="1">
      <c r="E143" s="39"/>
      <c r="F143" s="39"/>
      <c r="H143" s="34"/>
      <c r="I143" s="50"/>
      <c r="J143" s="22"/>
      <c r="K143" s="22"/>
      <c r="L143" s="48"/>
      <c r="M143" s="49"/>
      <c r="N143" s="22"/>
      <c r="O143" s="20"/>
      <c r="P143" s="20"/>
      <c r="Q143" s="2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DC143" s="22" t="str">
        <f t="shared" si="175"/>
        <v/>
      </c>
      <c r="DD143" s="22" t="str">
        <f t="shared" si="176"/>
        <v/>
      </c>
      <c r="DE143" s="22" t="str">
        <f t="shared" si="177"/>
        <v/>
      </c>
      <c r="DF143" s="22" t="str">
        <f t="shared" si="178"/>
        <v/>
      </c>
      <c r="DG143" s="22" t="str">
        <f t="shared" si="179"/>
        <v/>
      </c>
      <c r="DH143" s="22" t="str">
        <f t="shared" si="180"/>
        <v/>
      </c>
      <c r="DI143" s="22" t="str">
        <f t="shared" si="181"/>
        <v/>
      </c>
      <c r="DJ143" s="22" t="str">
        <f t="shared" si="182"/>
        <v/>
      </c>
      <c r="DK143" s="22" t="str">
        <f t="shared" si="183"/>
        <v/>
      </c>
      <c r="DL143" s="22" t="str">
        <f t="shared" si="184"/>
        <v/>
      </c>
      <c r="DM143" s="22" t="str">
        <f t="shared" si="185"/>
        <v/>
      </c>
      <c r="DN143" s="22" t="str">
        <f t="shared" si="186"/>
        <v/>
      </c>
      <c r="DO143" s="22" t="str">
        <f t="shared" si="187"/>
        <v/>
      </c>
      <c r="DP143" s="22" t="str">
        <f t="shared" si="188"/>
        <v/>
      </c>
      <c r="DQ143" s="22" t="str">
        <f t="shared" si="189"/>
        <v/>
      </c>
      <c r="DR143" s="22" t="str">
        <f t="shared" si="190"/>
        <v/>
      </c>
      <c r="DS143" s="22" t="str">
        <f t="shared" si="191"/>
        <v/>
      </c>
      <c r="DT143" s="22" t="str">
        <f t="shared" si="192"/>
        <v/>
      </c>
      <c r="DU143" s="22" t="str">
        <f t="shared" si="193"/>
        <v/>
      </c>
      <c r="DV143" s="22" t="str">
        <f t="shared" si="194"/>
        <v/>
      </c>
      <c r="DW143" s="22" t="str">
        <f t="shared" si="195"/>
        <v/>
      </c>
      <c r="DX143" s="22" t="str">
        <f t="shared" si="196"/>
        <v/>
      </c>
      <c r="DY143" s="22" t="str">
        <f t="shared" si="197"/>
        <v/>
      </c>
      <c r="DZ143" s="22" t="str">
        <f t="shared" si="198"/>
        <v/>
      </c>
      <c r="EA143" s="22" t="str">
        <f t="shared" si="199"/>
        <v/>
      </c>
      <c r="EB143" s="22" t="str">
        <f t="shared" si="200"/>
        <v/>
      </c>
      <c r="EC143" s="22" t="str">
        <f t="shared" si="201"/>
        <v/>
      </c>
      <c r="ED143" s="22" t="str">
        <f t="shared" si="202"/>
        <v/>
      </c>
      <c r="EE143" s="22" t="str">
        <f t="shared" si="203"/>
        <v/>
      </c>
    </row>
    <row r="144" spans="5:135" ht="11.25" customHeight="1">
      <c r="E144" s="39"/>
      <c r="F144" s="39"/>
      <c r="H144" s="34"/>
      <c r="I144" s="50"/>
      <c r="J144" s="22"/>
      <c r="K144" s="22"/>
      <c r="L144" s="48"/>
      <c r="M144" s="49"/>
      <c r="N144" s="22"/>
      <c r="O144" s="20"/>
      <c r="P144" s="20"/>
      <c r="Q144" s="2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DC144" s="22" t="str">
        <f t="shared" si="175"/>
        <v/>
      </c>
      <c r="DD144" s="22" t="str">
        <f t="shared" si="176"/>
        <v/>
      </c>
      <c r="DE144" s="22" t="str">
        <f t="shared" si="177"/>
        <v/>
      </c>
      <c r="DF144" s="22" t="str">
        <f t="shared" si="178"/>
        <v/>
      </c>
      <c r="DG144" s="22" t="str">
        <f t="shared" si="179"/>
        <v/>
      </c>
      <c r="DH144" s="22" t="str">
        <f t="shared" si="180"/>
        <v/>
      </c>
      <c r="DI144" s="22" t="str">
        <f t="shared" si="181"/>
        <v/>
      </c>
      <c r="DJ144" s="22" t="str">
        <f t="shared" si="182"/>
        <v/>
      </c>
      <c r="DK144" s="22" t="str">
        <f t="shared" si="183"/>
        <v/>
      </c>
      <c r="DL144" s="22" t="str">
        <f t="shared" si="184"/>
        <v/>
      </c>
      <c r="DM144" s="22" t="str">
        <f t="shared" si="185"/>
        <v/>
      </c>
      <c r="DN144" s="22" t="str">
        <f t="shared" si="186"/>
        <v/>
      </c>
      <c r="DO144" s="22" t="str">
        <f t="shared" si="187"/>
        <v/>
      </c>
      <c r="DP144" s="22" t="str">
        <f t="shared" si="188"/>
        <v/>
      </c>
      <c r="DQ144" s="22" t="str">
        <f t="shared" si="189"/>
        <v/>
      </c>
      <c r="DR144" s="22" t="str">
        <f t="shared" si="190"/>
        <v/>
      </c>
      <c r="DS144" s="22" t="str">
        <f t="shared" si="191"/>
        <v/>
      </c>
      <c r="DT144" s="22" t="str">
        <f t="shared" si="192"/>
        <v/>
      </c>
      <c r="DU144" s="22" t="str">
        <f t="shared" si="193"/>
        <v/>
      </c>
      <c r="DV144" s="22" t="str">
        <f t="shared" si="194"/>
        <v/>
      </c>
      <c r="DW144" s="22" t="str">
        <f t="shared" si="195"/>
        <v/>
      </c>
      <c r="DX144" s="22" t="str">
        <f t="shared" si="196"/>
        <v/>
      </c>
      <c r="DY144" s="22" t="str">
        <f t="shared" si="197"/>
        <v/>
      </c>
      <c r="DZ144" s="22" t="str">
        <f t="shared" si="198"/>
        <v/>
      </c>
      <c r="EA144" s="22" t="str">
        <f t="shared" si="199"/>
        <v/>
      </c>
      <c r="EB144" s="22" t="str">
        <f t="shared" si="200"/>
        <v/>
      </c>
      <c r="EC144" s="22" t="str">
        <f t="shared" si="201"/>
        <v/>
      </c>
      <c r="ED144" s="22" t="str">
        <f t="shared" si="202"/>
        <v/>
      </c>
      <c r="EE144" s="22" t="str">
        <f t="shared" si="203"/>
        <v/>
      </c>
    </row>
    <row r="145" spans="5:135" ht="11.25" customHeight="1">
      <c r="E145" s="39"/>
      <c r="F145" s="39"/>
      <c r="H145" s="34"/>
      <c r="I145" s="50"/>
      <c r="J145" s="22"/>
      <c r="K145" s="22"/>
      <c r="L145" s="48"/>
      <c r="M145" s="49"/>
      <c r="N145" s="22"/>
      <c r="O145" s="20"/>
      <c r="P145" s="20"/>
      <c r="Q145" s="2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DC145" s="22" t="str">
        <f t="shared" si="175"/>
        <v/>
      </c>
      <c r="DD145" s="22" t="str">
        <f t="shared" si="176"/>
        <v/>
      </c>
      <c r="DE145" s="22" t="str">
        <f t="shared" si="177"/>
        <v/>
      </c>
      <c r="DF145" s="22" t="str">
        <f t="shared" si="178"/>
        <v/>
      </c>
      <c r="DG145" s="22" t="str">
        <f t="shared" si="179"/>
        <v/>
      </c>
      <c r="DH145" s="22" t="str">
        <f t="shared" si="180"/>
        <v/>
      </c>
      <c r="DI145" s="22" t="str">
        <f t="shared" si="181"/>
        <v/>
      </c>
      <c r="DJ145" s="22" t="str">
        <f t="shared" si="182"/>
        <v/>
      </c>
      <c r="DK145" s="22" t="str">
        <f t="shared" si="183"/>
        <v/>
      </c>
      <c r="DL145" s="22" t="str">
        <f t="shared" si="184"/>
        <v/>
      </c>
      <c r="DM145" s="22" t="str">
        <f t="shared" si="185"/>
        <v/>
      </c>
      <c r="DN145" s="22" t="str">
        <f t="shared" si="186"/>
        <v/>
      </c>
      <c r="DO145" s="22" t="str">
        <f t="shared" si="187"/>
        <v/>
      </c>
      <c r="DP145" s="22" t="str">
        <f t="shared" si="188"/>
        <v/>
      </c>
      <c r="DQ145" s="22" t="str">
        <f t="shared" si="189"/>
        <v/>
      </c>
      <c r="DR145" s="22" t="str">
        <f t="shared" si="190"/>
        <v/>
      </c>
      <c r="DS145" s="22" t="str">
        <f t="shared" si="191"/>
        <v/>
      </c>
      <c r="DT145" s="22" t="str">
        <f t="shared" si="192"/>
        <v/>
      </c>
      <c r="DU145" s="22" t="str">
        <f t="shared" si="193"/>
        <v/>
      </c>
      <c r="DV145" s="22" t="str">
        <f t="shared" si="194"/>
        <v/>
      </c>
      <c r="DW145" s="22" t="str">
        <f t="shared" si="195"/>
        <v/>
      </c>
      <c r="DX145" s="22" t="str">
        <f t="shared" si="196"/>
        <v/>
      </c>
      <c r="DY145" s="22" t="str">
        <f t="shared" si="197"/>
        <v/>
      </c>
      <c r="DZ145" s="22" t="str">
        <f t="shared" si="198"/>
        <v/>
      </c>
      <c r="EA145" s="22" t="str">
        <f t="shared" si="199"/>
        <v/>
      </c>
      <c r="EB145" s="22" t="str">
        <f t="shared" si="200"/>
        <v/>
      </c>
      <c r="EC145" s="22" t="str">
        <f t="shared" si="201"/>
        <v/>
      </c>
      <c r="ED145" s="22" t="str">
        <f t="shared" si="202"/>
        <v/>
      </c>
      <c r="EE145" s="22" t="str">
        <f t="shared" si="203"/>
        <v/>
      </c>
    </row>
    <row r="146" spans="5:135" ht="11.25" customHeight="1">
      <c r="E146" s="39"/>
      <c r="F146" s="39"/>
      <c r="H146" s="34"/>
      <c r="I146" s="50"/>
      <c r="J146" s="22"/>
      <c r="K146" s="22"/>
      <c r="L146" s="48"/>
      <c r="M146" s="49"/>
      <c r="N146" s="22"/>
      <c r="O146" s="20"/>
      <c r="P146" s="20"/>
      <c r="Q146" s="2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DC146" s="22" t="str">
        <f t="shared" si="175"/>
        <v/>
      </c>
      <c r="DD146" s="22" t="str">
        <f t="shared" si="176"/>
        <v/>
      </c>
      <c r="DE146" s="22" t="str">
        <f t="shared" si="177"/>
        <v/>
      </c>
      <c r="DF146" s="22" t="str">
        <f t="shared" si="178"/>
        <v/>
      </c>
      <c r="DG146" s="22" t="str">
        <f t="shared" si="179"/>
        <v/>
      </c>
      <c r="DH146" s="22" t="str">
        <f t="shared" si="180"/>
        <v/>
      </c>
      <c r="DI146" s="22" t="str">
        <f t="shared" si="181"/>
        <v/>
      </c>
      <c r="DJ146" s="22" t="str">
        <f t="shared" si="182"/>
        <v/>
      </c>
      <c r="DK146" s="22" t="str">
        <f t="shared" si="183"/>
        <v/>
      </c>
      <c r="DL146" s="22" t="str">
        <f t="shared" si="184"/>
        <v/>
      </c>
      <c r="DM146" s="22" t="str">
        <f t="shared" si="185"/>
        <v/>
      </c>
      <c r="DN146" s="22" t="str">
        <f t="shared" si="186"/>
        <v/>
      </c>
      <c r="DO146" s="22" t="str">
        <f t="shared" si="187"/>
        <v/>
      </c>
      <c r="DP146" s="22" t="str">
        <f t="shared" si="188"/>
        <v/>
      </c>
      <c r="DQ146" s="22" t="str">
        <f t="shared" si="189"/>
        <v/>
      </c>
      <c r="DR146" s="22" t="str">
        <f t="shared" si="190"/>
        <v/>
      </c>
      <c r="DS146" s="22" t="str">
        <f t="shared" si="191"/>
        <v/>
      </c>
      <c r="DT146" s="22" t="str">
        <f t="shared" si="192"/>
        <v/>
      </c>
      <c r="DU146" s="22" t="str">
        <f t="shared" si="193"/>
        <v/>
      </c>
      <c r="DV146" s="22" t="str">
        <f t="shared" si="194"/>
        <v/>
      </c>
      <c r="DW146" s="22" t="str">
        <f t="shared" si="195"/>
        <v/>
      </c>
      <c r="DX146" s="22" t="str">
        <f t="shared" si="196"/>
        <v/>
      </c>
      <c r="DY146" s="22" t="str">
        <f t="shared" si="197"/>
        <v/>
      </c>
      <c r="DZ146" s="22" t="str">
        <f t="shared" si="198"/>
        <v/>
      </c>
      <c r="EA146" s="22" t="str">
        <f t="shared" si="199"/>
        <v/>
      </c>
      <c r="EB146" s="22" t="str">
        <f t="shared" si="200"/>
        <v/>
      </c>
      <c r="EC146" s="22" t="str">
        <f t="shared" si="201"/>
        <v/>
      </c>
      <c r="ED146" s="22" t="str">
        <f t="shared" si="202"/>
        <v/>
      </c>
      <c r="EE146" s="22" t="str">
        <f t="shared" si="203"/>
        <v/>
      </c>
    </row>
    <row r="147" spans="5:135" ht="11.25" customHeight="1">
      <c r="E147" s="39"/>
      <c r="F147" s="39"/>
      <c r="H147" s="34"/>
      <c r="I147" s="50"/>
      <c r="J147" s="22"/>
      <c r="K147" s="22"/>
      <c r="L147" s="48"/>
      <c r="M147" s="49"/>
      <c r="N147" s="22"/>
      <c r="O147" s="20"/>
      <c r="P147" s="20"/>
      <c r="Q147" s="2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DC147" s="22" t="str">
        <f t="shared" si="175"/>
        <v/>
      </c>
      <c r="DD147" s="22" t="str">
        <f t="shared" si="176"/>
        <v/>
      </c>
      <c r="DE147" s="22" t="str">
        <f t="shared" si="177"/>
        <v/>
      </c>
      <c r="DF147" s="22" t="str">
        <f t="shared" si="178"/>
        <v/>
      </c>
      <c r="DG147" s="22" t="str">
        <f t="shared" si="179"/>
        <v/>
      </c>
      <c r="DH147" s="22" t="str">
        <f t="shared" si="180"/>
        <v/>
      </c>
      <c r="DI147" s="22" t="str">
        <f t="shared" si="181"/>
        <v/>
      </c>
      <c r="DJ147" s="22" t="str">
        <f t="shared" si="182"/>
        <v/>
      </c>
      <c r="DK147" s="22" t="str">
        <f t="shared" si="183"/>
        <v/>
      </c>
      <c r="DL147" s="22" t="str">
        <f t="shared" si="184"/>
        <v/>
      </c>
      <c r="DM147" s="22" t="str">
        <f t="shared" si="185"/>
        <v/>
      </c>
      <c r="DN147" s="22" t="str">
        <f t="shared" si="186"/>
        <v/>
      </c>
      <c r="DO147" s="22" t="str">
        <f t="shared" si="187"/>
        <v/>
      </c>
      <c r="DP147" s="22" t="str">
        <f t="shared" si="188"/>
        <v/>
      </c>
      <c r="DQ147" s="22" t="str">
        <f t="shared" si="189"/>
        <v/>
      </c>
      <c r="DR147" s="22" t="str">
        <f t="shared" si="190"/>
        <v/>
      </c>
      <c r="DS147" s="22" t="str">
        <f t="shared" si="191"/>
        <v/>
      </c>
      <c r="DT147" s="22" t="str">
        <f t="shared" si="192"/>
        <v/>
      </c>
      <c r="DU147" s="22" t="str">
        <f t="shared" si="193"/>
        <v/>
      </c>
      <c r="DV147" s="22" t="str">
        <f t="shared" si="194"/>
        <v/>
      </c>
      <c r="DW147" s="22" t="str">
        <f t="shared" si="195"/>
        <v/>
      </c>
      <c r="DX147" s="22" t="str">
        <f t="shared" si="196"/>
        <v/>
      </c>
      <c r="DY147" s="22" t="str">
        <f t="shared" si="197"/>
        <v/>
      </c>
      <c r="DZ147" s="22" t="str">
        <f t="shared" si="198"/>
        <v/>
      </c>
      <c r="EA147" s="22" t="str">
        <f t="shared" si="199"/>
        <v/>
      </c>
      <c r="EB147" s="22" t="str">
        <f t="shared" si="200"/>
        <v/>
      </c>
      <c r="EC147" s="22" t="str">
        <f t="shared" si="201"/>
        <v/>
      </c>
      <c r="ED147" s="22" t="str">
        <f t="shared" si="202"/>
        <v/>
      </c>
      <c r="EE147" s="22" t="str">
        <f t="shared" si="203"/>
        <v/>
      </c>
    </row>
    <row r="148" spans="5:135" ht="11.25" customHeight="1">
      <c r="E148" s="39"/>
      <c r="F148" s="39"/>
      <c r="H148" s="34"/>
      <c r="I148" s="50"/>
      <c r="J148" s="22"/>
      <c r="K148" s="22"/>
      <c r="L148" s="48"/>
      <c r="M148" s="49"/>
      <c r="N148" s="22"/>
      <c r="O148" s="20"/>
      <c r="P148" s="20"/>
      <c r="Q148" s="2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DC148" s="22" t="str">
        <f t="shared" si="175"/>
        <v/>
      </c>
      <c r="DD148" s="22" t="str">
        <f t="shared" si="176"/>
        <v/>
      </c>
      <c r="DE148" s="22" t="str">
        <f t="shared" si="177"/>
        <v/>
      </c>
      <c r="DF148" s="22" t="str">
        <f t="shared" si="178"/>
        <v/>
      </c>
      <c r="DG148" s="22" t="str">
        <f t="shared" si="179"/>
        <v/>
      </c>
      <c r="DH148" s="22" t="str">
        <f t="shared" si="180"/>
        <v/>
      </c>
      <c r="DI148" s="22" t="str">
        <f t="shared" si="181"/>
        <v/>
      </c>
      <c r="DJ148" s="22" t="str">
        <f t="shared" si="182"/>
        <v/>
      </c>
      <c r="DK148" s="22" t="str">
        <f t="shared" si="183"/>
        <v/>
      </c>
      <c r="DL148" s="22" t="str">
        <f t="shared" si="184"/>
        <v/>
      </c>
      <c r="DM148" s="22" t="str">
        <f t="shared" si="185"/>
        <v/>
      </c>
      <c r="DN148" s="22" t="str">
        <f t="shared" si="186"/>
        <v/>
      </c>
      <c r="DO148" s="22" t="str">
        <f t="shared" si="187"/>
        <v/>
      </c>
      <c r="DP148" s="22" t="str">
        <f t="shared" si="188"/>
        <v/>
      </c>
      <c r="DQ148" s="22" t="str">
        <f t="shared" si="189"/>
        <v/>
      </c>
      <c r="DR148" s="22" t="str">
        <f t="shared" si="190"/>
        <v/>
      </c>
      <c r="DS148" s="22" t="str">
        <f t="shared" si="191"/>
        <v/>
      </c>
      <c r="DT148" s="22" t="str">
        <f t="shared" si="192"/>
        <v/>
      </c>
      <c r="DU148" s="22" t="str">
        <f t="shared" si="193"/>
        <v/>
      </c>
      <c r="DV148" s="22" t="str">
        <f t="shared" si="194"/>
        <v/>
      </c>
      <c r="DW148" s="22" t="str">
        <f t="shared" si="195"/>
        <v/>
      </c>
      <c r="DX148" s="22" t="str">
        <f t="shared" si="196"/>
        <v/>
      </c>
      <c r="DY148" s="22" t="str">
        <f t="shared" si="197"/>
        <v/>
      </c>
      <c r="DZ148" s="22" t="str">
        <f t="shared" si="198"/>
        <v/>
      </c>
      <c r="EA148" s="22" t="str">
        <f t="shared" si="199"/>
        <v/>
      </c>
      <c r="EB148" s="22" t="str">
        <f t="shared" si="200"/>
        <v/>
      </c>
      <c r="EC148" s="22" t="str">
        <f t="shared" si="201"/>
        <v/>
      </c>
      <c r="ED148" s="22" t="str">
        <f t="shared" si="202"/>
        <v/>
      </c>
      <c r="EE148" s="22" t="str">
        <f t="shared" si="203"/>
        <v/>
      </c>
    </row>
    <row r="149" spans="5:135" ht="11.25" customHeight="1">
      <c r="E149" s="39"/>
      <c r="F149" s="39"/>
      <c r="H149" s="34"/>
      <c r="I149" s="50"/>
      <c r="J149" s="22"/>
      <c r="K149" s="22"/>
      <c r="L149" s="48"/>
      <c r="M149" s="49"/>
      <c r="N149" s="22"/>
      <c r="O149" s="20"/>
      <c r="P149" s="20"/>
      <c r="Q149" s="2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DC149" s="22" t="str">
        <f t="shared" si="175"/>
        <v/>
      </c>
      <c r="DD149" s="22" t="str">
        <f t="shared" si="176"/>
        <v/>
      </c>
      <c r="DE149" s="22" t="str">
        <f t="shared" si="177"/>
        <v/>
      </c>
      <c r="DF149" s="22" t="str">
        <f t="shared" si="178"/>
        <v/>
      </c>
      <c r="DG149" s="22" t="str">
        <f t="shared" si="179"/>
        <v/>
      </c>
      <c r="DH149" s="22" t="str">
        <f t="shared" si="180"/>
        <v/>
      </c>
      <c r="DI149" s="22" t="str">
        <f t="shared" si="181"/>
        <v/>
      </c>
      <c r="DJ149" s="22" t="str">
        <f t="shared" si="182"/>
        <v/>
      </c>
      <c r="DK149" s="22" t="str">
        <f t="shared" si="183"/>
        <v/>
      </c>
      <c r="DL149" s="22" t="str">
        <f t="shared" si="184"/>
        <v/>
      </c>
      <c r="DM149" s="22" t="str">
        <f t="shared" si="185"/>
        <v/>
      </c>
      <c r="DN149" s="22" t="str">
        <f t="shared" si="186"/>
        <v/>
      </c>
      <c r="DO149" s="22" t="str">
        <f t="shared" si="187"/>
        <v/>
      </c>
      <c r="DP149" s="22" t="str">
        <f t="shared" si="188"/>
        <v/>
      </c>
      <c r="DQ149" s="22" t="str">
        <f t="shared" si="189"/>
        <v/>
      </c>
      <c r="DR149" s="22" t="str">
        <f t="shared" si="190"/>
        <v/>
      </c>
      <c r="DS149" s="22" t="str">
        <f t="shared" si="191"/>
        <v/>
      </c>
      <c r="DT149" s="22" t="str">
        <f t="shared" si="192"/>
        <v/>
      </c>
      <c r="DU149" s="22" t="str">
        <f t="shared" si="193"/>
        <v/>
      </c>
      <c r="DV149" s="22" t="str">
        <f t="shared" si="194"/>
        <v/>
      </c>
      <c r="DW149" s="22" t="str">
        <f t="shared" si="195"/>
        <v/>
      </c>
      <c r="DX149" s="22" t="str">
        <f t="shared" si="196"/>
        <v/>
      </c>
      <c r="DY149" s="22" t="str">
        <f t="shared" si="197"/>
        <v/>
      </c>
      <c r="DZ149" s="22" t="str">
        <f t="shared" si="198"/>
        <v/>
      </c>
      <c r="EA149" s="22" t="str">
        <f t="shared" si="199"/>
        <v/>
      </c>
      <c r="EB149" s="22" t="str">
        <f t="shared" si="200"/>
        <v/>
      </c>
      <c r="EC149" s="22" t="str">
        <f t="shared" si="201"/>
        <v/>
      </c>
      <c r="ED149" s="22" t="str">
        <f t="shared" si="202"/>
        <v/>
      </c>
      <c r="EE149" s="22" t="str">
        <f t="shared" si="203"/>
        <v/>
      </c>
    </row>
    <row r="150" spans="5:135" ht="11.25" customHeight="1">
      <c r="E150" s="39"/>
      <c r="F150" s="39"/>
      <c r="H150" s="34"/>
      <c r="I150" s="50"/>
      <c r="J150" s="22"/>
      <c r="K150" s="22"/>
      <c r="L150" s="48"/>
      <c r="M150" s="49"/>
      <c r="N150" s="22"/>
      <c r="O150" s="20"/>
      <c r="P150" s="20"/>
      <c r="Q150" s="2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DC150" s="22" t="str">
        <f t="shared" si="175"/>
        <v/>
      </c>
      <c r="DD150" s="22" t="str">
        <f t="shared" si="176"/>
        <v/>
      </c>
      <c r="DE150" s="22" t="str">
        <f t="shared" si="177"/>
        <v/>
      </c>
      <c r="DF150" s="22" t="str">
        <f t="shared" si="178"/>
        <v/>
      </c>
      <c r="DG150" s="22" t="str">
        <f t="shared" si="179"/>
        <v/>
      </c>
      <c r="DH150" s="22" t="str">
        <f t="shared" si="180"/>
        <v/>
      </c>
      <c r="DI150" s="22" t="str">
        <f t="shared" si="181"/>
        <v/>
      </c>
      <c r="DJ150" s="22" t="str">
        <f t="shared" si="182"/>
        <v/>
      </c>
      <c r="DK150" s="22" t="str">
        <f t="shared" si="183"/>
        <v/>
      </c>
      <c r="DL150" s="22" t="str">
        <f t="shared" si="184"/>
        <v/>
      </c>
      <c r="DM150" s="22" t="str">
        <f t="shared" si="185"/>
        <v/>
      </c>
      <c r="DN150" s="22" t="str">
        <f t="shared" si="186"/>
        <v/>
      </c>
      <c r="DO150" s="22" t="str">
        <f t="shared" si="187"/>
        <v/>
      </c>
      <c r="DP150" s="22" t="str">
        <f t="shared" si="188"/>
        <v/>
      </c>
      <c r="DQ150" s="22" t="str">
        <f t="shared" si="189"/>
        <v/>
      </c>
      <c r="DR150" s="22" t="str">
        <f t="shared" si="190"/>
        <v/>
      </c>
      <c r="DS150" s="22" t="str">
        <f t="shared" si="191"/>
        <v/>
      </c>
      <c r="DT150" s="22" t="str">
        <f t="shared" si="192"/>
        <v/>
      </c>
      <c r="DU150" s="22" t="str">
        <f t="shared" si="193"/>
        <v/>
      </c>
      <c r="DV150" s="22" t="str">
        <f t="shared" si="194"/>
        <v/>
      </c>
      <c r="DW150" s="22" t="str">
        <f t="shared" si="195"/>
        <v/>
      </c>
      <c r="DX150" s="22" t="str">
        <f t="shared" si="196"/>
        <v/>
      </c>
      <c r="DY150" s="22" t="str">
        <f t="shared" si="197"/>
        <v/>
      </c>
      <c r="DZ150" s="22" t="str">
        <f t="shared" si="198"/>
        <v/>
      </c>
      <c r="EA150" s="22" t="str">
        <f t="shared" si="199"/>
        <v/>
      </c>
      <c r="EB150" s="22" t="str">
        <f t="shared" si="200"/>
        <v/>
      </c>
      <c r="EC150" s="22" t="str">
        <f t="shared" si="201"/>
        <v/>
      </c>
      <c r="ED150" s="22" t="str">
        <f t="shared" si="202"/>
        <v/>
      </c>
      <c r="EE150" s="22" t="str">
        <f t="shared" si="203"/>
        <v/>
      </c>
    </row>
    <row r="151" spans="5:135" ht="11.25" customHeight="1">
      <c r="E151" s="39"/>
      <c r="F151" s="39"/>
      <c r="H151" s="34"/>
      <c r="I151" s="50"/>
      <c r="J151" s="22"/>
      <c r="K151" s="22"/>
      <c r="L151" s="48"/>
      <c r="M151" s="49"/>
      <c r="N151" s="22"/>
      <c r="O151" s="20"/>
      <c r="P151" s="20"/>
      <c r="Q151" s="2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DC151" s="22" t="str">
        <f t="shared" si="175"/>
        <v/>
      </c>
      <c r="DD151" s="22" t="str">
        <f t="shared" si="176"/>
        <v/>
      </c>
      <c r="DE151" s="22" t="str">
        <f t="shared" si="177"/>
        <v/>
      </c>
      <c r="DF151" s="22" t="str">
        <f t="shared" si="178"/>
        <v/>
      </c>
      <c r="DG151" s="22" t="str">
        <f t="shared" si="179"/>
        <v/>
      </c>
      <c r="DH151" s="22" t="str">
        <f t="shared" si="180"/>
        <v/>
      </c>
      <c r="DI151" s="22" t="str">
        <f t="shared" si="181"/>
        <v/>
      </c>
      <c r="DJ151" s="22" t="str">
        <f t="shared" si="182"/>
        <v/>
      </c>
      <c r="DK151" s="22" t="str">
        <f t="shared" si="183"/>
        <v/>
      </c>
      <c r="DL151" s="22" t="str">
        <f t="shared" si="184"/>
        <v/>
      </c>
      <c r="DM151" s="22" t="str">
        <f t="shared" si="185"/>
        <v/>
      </c>
      <c r="DN151" s="22" t="str">
        <f t="shared" si="186"/>
        <v/>
      </c>
      <c r="DO151" s="22" t="str">
        <f t="shared" si="187"/>
        <v/>
      </c>
      <c r="DP151" s="22" t="str">
        <f t="shared" si="188"/>
        <v/>
      </c>
      <c r="DQ151" s="22" t="str">
        <f t="shared" si="189"/>
        <v/>
      </c>
      <c r="DR151" s="22" t="str">
        <f t="shared" si="190"/>
        <v/>
      </c>
      <c r="DS151" s="22" t="str">
        <f t="shared" si="191"/>
        <v/>
      </c>
      <c r="DT151" s="22" t="str">
        <f t="shared" si="192"/>
        <v/>
      </c>
      <c r="DU151" s="22" t="str">
        <f t="shared" si="193"/>
        <v/>
      </c>
      <c r="DV151" s="22" t="str">
        <f t="shared" si="194"/>
        <v/>
      </c>
      <c r="DW151" s="22" t="str">
        <f t="shared" si="195"/>
        <v/>
      </c>
      <c r="DX151" s="22" t="str">
        <f t="shared" si="196"/>
        <v/>
      </c>
      <c r="DY151" s="22" t="str">
        <f t="shared" si="197"/>
        <v/>
      </c>
      <c r="DZ151" s="22" t="str">
        <f t="shared" si="198"/>
        <v/>
      </c>
      <c r="EA151" s="22" t="str">
        <f t="shared" si="199"/>
        <v/>
      </c>
      <c r="EB151" s="22" t="str">
        <f t="shared" si="200"/>
        <v/>
      </c>
      <c r="EC151" s="22" t="str">
        <f t="shared" si="201"/>
        <v/>
      </c>
      <c r="ED151" s="22" t="str">
        <f t="shared" si="202"/>
        <v/>
      </c>
      <c r="EE151" s="22" t="str">
        <f t="shared" si="203"/>
        <v/>
      </c>
    </row>
    <row r="152" spans="5:135" ht="11.25" customHeight="1">
      <c r="E152" s="39"/>
      <c r="F152" s="39"/>
      <c r="H152" s="34"/>
      <c r="I152" s="50"/>
      <c r="J152" s="22"/>
      <c r="K152" s="22"/>
      <c r="L152" s="48"/>
      <c r="M152" s="49"/>
      <c r="N152" s="22"/>
      <c r="O152" s="20"/>
      <c r="P152" s="20"/>
      <c r="Q152" s="2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DC152" s="22" t="str">
        <f t="shared" si="175"/>
        <v/>
      </c>
      <c r="DD152" s="22" t="str">
        <f t="shared" si="176"/>
        <v/>
      </c>
      <c r="DE152" s="22" t="str">
        <f t="shared" si="177"/>
        <v/>
      </c>
      <c r="DF152" s="22" t="str">
        <f t="shared" si="178"/>
        <v/>
      </c>
      <c r="DG152" s="22" t="str">
        <f t="shared" si="179"/>
        <v/>
      </c>
      <c r="DH152" s="22" t="str">
        <f t="shared" si="180"/>
        <v/>
      </c>
      <c r="DI152" s="22" t="str">
        <f t="shared" si="181"/>
        <v/>
      </c>
      <c r="DJ152" s="22" t="str">
        <f t="shared" si="182"/>
        <v/>
      </c>
      <c r="DK152" s="22" t="str">
        <f t="shared" si="183"/>
        <v/>
      </c>
      <c r="DL152" s="22" t="str">
        <f t="shared" si="184"/>
        <v/>
      </c>
      <c r="DM152" s="22" t="str">
        <f t="shared" si="185"/>
        <v/>
      </c>
      <c r="DN152" s="22" t="str">
        <f t="shared" si="186"/>
        <v/>
      </c>
      <c r="DO152" s="22" t="str">
        <f t="shared" si="187"/>
        <v/>
      </c>
      <c r="DP152" s="22" t="str">
        <f t="shared" si="188"/>
        <v/>
      </c>
      <c r="DQ152" s="22" t="str">
        <f t="shared" si="189"/>
        <v/>
      </c>
      <c r="DR152" s="22" t="str">
        <f t="shared" si="190"/>
        <v/>
      </c>
      <c r="DS152" s="22" t="str">
        <f t="shared" si="191"/>
        <v/>
      </c>
      <c r="DT152" s="22" t="str">
        <f t="shared" si="192"/>
        <v/>
      </c>
      <c r="DU152" s="22" t="str">
        <f t="shared" si="193"/>
        <v/>
      </c>
      <c r="DV152" s="22" t="str">
        <f t="shared" si="194"/>
        <v/>
      </c>
      <c r="DW152" s="22" t="str">
        <f t="shared" si="195"/>
        <v/>
      </c>
      <c r="DX152" s="22" t="str">
        <f t="shared" si="196"/>
        <v/>
      </c>
      <c r="DY152" s="22" t="str">
        <f t="shared" si="197"/>
        <v/>
      </c>
      <c r="DZ152" s="22" t="str">
        <f t="shared" si="198"/>
        <v/>
      </c>
      <c r="EA152" s="22" t="str">
        <f t="shared" si="199"/>
        <v/>
      </c>
      <c r="EB152" s="22" t="str">
        <f t="shared" si="200"/>
        <v/>
      </c>
      <c r="EC152" s="22" t="str">
        <f t="shared" si="201"/>
        <v/>
      </c>
      <c r="ED152" s="22" t="str">
        <f t="shared" si="202"/>
        <v/>
      </c>
      <c r="EE152" s="22" t="str">
        <f t="shared" si="203"/>
        <v/>
      </c>
    </row>
    <row r="153" spans="5:135" ht="11.25" customHeight="1">
      <c r="E153" s="39"/>
      <c r="F153" s="39"/>
      <c r="H153" s="34"/>
      <c r="I153" s="50"/>
      <c r="J153" s="22"/>
      <c r="K153" s="22"/>
      <c r="L153" s="48"/>
      <c r="M153" s="49"/>
      <c r="N153" s="22"/>
      <c r="O153" s="20"/>
      <c r="P153" s="20"/>
      <c r="Q153" s="2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DC153" s="22" t="str">
        <f t="shared" si="175"/>
        <v/>
      </c>
      <c r="DD153" s="22" t="str">
        <f t="shared" si="176"/>
        <v/>
      </c>
      <c r="DE153" s="22" t="str">
        <f t="shared" si="177"/>
        <v/>
      </c>
      <c r="DF153" s="22" t="str">
        <f t="shared" si="178"/>
        <v/>
      </c>
      <c r="DG153" s="22" t="str">
        <f t="shared" si="179"/>
        <v/>
      </c>
      <c r="DH153" s="22" t="str">
        <f t="shared" si="180"/>
        <v/>
      </c>
      <c r="DI153" s="22" t="str">
        <f t="shared" si="181"/>
        <v/>
      </c>
      <c r="DJ153" s="22" t="str">
        <f t="shared" si="182"/>
        <v/>
      </c>
      <c r="DK153" s="22" t="str">
        <f t="shared" si="183"/>
        <v/>
      </c>
      <c r="DL153" s="22" t="str">
        <f t="shared" si="184"/>
        <v/>
      </c>
      <c r="DM153" s="22" t="str">
        <f t="shared" si="185"/>
        <v/>
      </c>
      <c r="DN153" s="22" t="str">
        <f t="shared" si="186"/>
        <v/>
      </c>
      <c r="DO153" s="22" t="str">
        <f t="shared" si="187"/>
        <v/>
      </c>
      <c r="DP153" s="22" t="str">
        <f t="shared" si="188"/>
        <v/>
      </c>
      <c r="DQ153" s="22" t="str">
        <f t="shared" si="189"/>
        <v/>
      </c>
      <c r="DR153" s="22" t="str">
        <f t="shared" si="190"/>
        <v/>
      </c>
      <c r="DS153" s="22" t="str">
        <f t="shared" si="191"/>
        <v/>
      </c>
      <c r="DT153" s="22" t="str">
        <f t="shared" si="192"/>
        <v/>
      </c>
      <c r="DU153" s="22" t="str">
        <f t="shared" si="193"/>
        <v/>
      </c>
      <c r="DV153" s="22" t="str">
        <f t="shared" si="194"/>
        <v/>
      </c>
      <c r="DW153" s="22" t="str">
        <f t="shared" si="195"/>
        <v/>
      </c>
      <c r="DX153" s="22" t="str">
        <f t="shared" si="196"/>
        <v/>
      </c>
      <c r="DY153" s="22" t="str">
        <f t="shared" si="197"/>
        <v/>
      </c>
      <c r="DZ153" s="22" t="str">
        <f t="shared" si="198"/>
        <v/>
      </c>
      <c r="EA153" s="22" t="str">
        <f t="shared" si="199"/>
        <v/>
      </c>
      <c r="EB153" s="22" t="str">
        <f t="shared" si="200"/>
        <v/>
      </c>
      <c r="EC153" s="22" t="str">
        <f t="shared" si="201"/>
        <v/>
      </c>
      <c r="ED153" s="22" t="str">
        <f t="shared" si="202"/>
        <v/>
      </c>
      <c r="EE153" s="22" t="str">
        <f t="shared" si="203"/>
        <v/>
      </c>
    </row>
    <row r="154" spans="5:135" ht="11.25" customHeight="1">
      <c r="E154" s="39"/>
      <c r="F154" s="39"/>
      <c r="H154" s="34"/>
      <c r="I154" s="50"/>
      <c r="J154" s="22"/>
      <c r="K154" s="22"/>
      <c r="L154" s="48"/>
      <c r="M154" s="49"/>
      <c r="N154" s="22"/>
      <c r="O154" s="20"/>
      <c r="P154" s="20"/>
      <c r="Q154" s="2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DC154" s="22" t="str">
        <f t="shared" si="175"/>
        <v/>
      </c>
      <c r="DD154" s="22" t="str">
        <f t="shared" si="176"/>
        <v/>
      </c>
      <c r="DE154" s="22" t="str">
        <f t="shared" si="177"/>
        <v/>
      </c>
      <c r="DF154" s="22" t="str">
        <f t="shared" si="178"/>
        <v/>
      </c>
      <c r="DG154" s="22" t="str">
        <f t="shared" si="179"/>
        <v/>
      </c>
      <c r="DH154" s="22" t="str">
        <f t="shared" si="180"/>
        <v/>
      </c>
      <c r="DI154" s="22" t="str">
        <f t="shared" si="181"/>
        <v/>
      </c>
      <c r="DJ154" s="22" t="str">
        <f t="shared" si="182"/>
        <v/>
      </c>
      <c r="DK154" s="22" t="str">
        <f t="shared" si="183"/>
        <v/>
      </c>
      <c r="DL154" s="22" t="str">
        <f t="shared" si="184"/>
        <v/>
      </c>
      <c r="DM154" s="22" t="str">
        <f t="shared" si="185"/>
        <v/>
      </c>
      <c r="DN154" s="22" t="str">
        <f t="shared" si="186"/>
        <v/>
      </c>
      <c r="DO154" s="22" t="str">
        <f t="shared" si="187"/>
        <v/>
      </c>
      <c r="DP154" s="22" t="str">
        <f t="shared" si="188"/>
        <v/>
      </c>
      <c r="DQ154" s="22" t="str">
        <f t="shared" si="189"/>
        <v/>
      </c>
      <c r="DR154" s="22" t="str">
        <f t="shared" si="190"/>
        <v/>
      </c>
      <c r="DS154" s="22" t="str">
        <f t="shared" si="191"/>
        <v/>
      </c>
      <c r="DT154" s="22" t="str">
        <f t="shared" si="192"/>
        <v/>
      </c>
      <c r="DU154" s="22" t="str">
        <f t="shared" si="193"/>
        <v/>
      </c>
      <c r="DV154" s="22" t="str">
        <f t="shared" si="194"/>
        <v/>
      </c>
      <c r="DW154" s="22" t="str">
        <f t="shared" si="195"/>
        <v/>
      </c>
      <c r="DX154" s="22" t="str">
        <f t="shared" si="196"/>
        <v/>
      </c>
      <c r="DY154" s="22" t="str">
        <f t="shared" si="197"/>
        <v/>
      </c>
      <c r="DZ154" s="22" t="str">
        <f t="shared" si="198"/>
        <v/>
      </c>
      <c r="EA154" s="22" t="str">
        <f t="shared" si="199"/>
        <v/>
      </c>
      <c r="EB154" s="22" t="str">
        <f t="shared" si="200"/>
        <v/>
      </c>
      <c r="EC154" s="22" t="str">
        <f t="shared" si="201"/>
        <v/>
      </c>
      <c r="ED154" s="22" t="str">
        <f t="shared" si="202"/>
        <v/>
      </c>
      <c r="EE154" s="22" t="str">
        <f t="shared" si="203"/>
        <v/>
      </c>
    </row>
    <row r="155" spans="5:135" ht="11.25" customHeight="1">
      <c r="E155" s="39"/>
      <c r="F155" s="39"/>
      <c r="H155" s="34"/>
      <c r="I155" s="50"/>
      <c r="J155" s="37"/>
      <c r="K155" s="37"/>
      <c r="L155" s="48"/>
      <c r="M155" s="49"/>
      <c r="N155" s="22"/>
      <c r="O155" s="20"/>
      <c r="P155" s="20"/>
      <c r="Q155" s="2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DC155" s="22" t="str">
        <f t="shared" si="175"/>
        <v/>
      </c>
      <c r="DD155" s="22" t="str">
        <f t="shared" si="176"/>
        <v/>
      </c>
      <c r="DE155" s="22" t="str">
        <f t="shared" si="177"/>
        <v/>
      </c>
      <c r="DF155" s="22" t="str">
        <f t="shared" si="178"/>
        <v/>
      </c>
      <c r="DG155" s="22" t="str">
        <f t="shared" si="179"/>
        <v/>
      </c>
      <c r="DH155" s="22" t="str">
        <f t="shared" si="180"/>
        <v/>
      </c>
      <c r="DI155" s="22" t="str">
        <f t="shared" si="181"/>
        <v/>
      </c>
      <c r="DJ155" s="22" t="str">
        <f t="shared" si="182"/>
        <v/>
      </c>
      <c r="DK155" s="22" t="str">
        <f t="shared" si="183"/>
        <v/>
      </c>
      <c r="DL155" s="22" t="str">
        <f t="shared" si="184"/>
        <v/>
      </c>
      <c r="DM155" s="22" t="str">
        <f t="shared" si="185"/>
        <v/>
      </c>
      <c r="DN155" s="22" t="str">
        <f t="shared" si="186"/>
        <v/>
      </c>
      <c r="DO155" s="22" t="str">
        <f t="shared" si="187"/>
        <v/>
      </c>
      <c r="DP155" s="22" t="str">
        <f t="shared" si="188"/>
        <v/>
      </c>
      <c r="DQ155" s="22" t="str">
        <f t="shared" si="189"/>
        <v/>
      </c>
      <c r="DR155" s="22" t="str">
        <f t="shared" si="190"/>
        <v/>
      </c>
      <c r="DS155" s="22" t="str">
        <f t="shared" si="191"/>
        <v/>
      </c>
      <c r="DT155" s="22" t="str">
        <f t="shared" si="192"/>
        <v/>
      </c>
      <c r="DU155" s="22" t="str">
        <f t="shared" si="193"/>
        <v/>
      </c>
      <c r="DV155" s="22" t="str">
        <f t="shared" si="194"/>
        <v/>
      </c>
      <c r="DW155" s="22" t="str">
        <f t="shared" si="195"/>
        <v/>
      </c>
      <c r="DX155" s="22" t="str">
        <f t="shared" si="196"/>
        <v/>
      </c>
      <c r="DY155" s="22" t="str">
        <f t="shared" si="197"/>
        <v/>
      </c>
      <c r="DZ155" s="22" t="str">
        <f t="shared" si="198"/>
        <v/>
      </c>
      <c r="EA155" s="22" t="str">
        <f t="shared" si="199"/>
        <v/>
      </c>
      <c r="EB155" s="22" t="str">
        <f t="shared" si="200"/>
        <v/>
      </c>
      <c r="EC155" s="22" t="str">
        <f t="shared" si="201"/>
        <v/>
      </c>
      <c r="ED155" s="22" t="str">
        <f t="shared" si="202"/>
        <v/>
      </c>
      <c r="EE155" s="22" t="str">
        <f t="shared" si="203"/>
        <v/>
      </c>
    </row>
    <row r="156" spans="5:135" ht="11.25" customHeight="1">
      <c r="E156" s="39"/>
      <c r="F156" s="39"/>
      <c r="H156" s="34"/>
      <c r="I156" s="50"/>
      <c r="J156" s="37"/>
      <c r="K156" s="37"/>
      <c r="L156" s="48"/>
      <c r="M156" s="49"/>
      <c r="N156" s="22"/>
      <c r="O156" s="20"/>
      <c r="P156" s="20"/>
      <c r="Q156" s="2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DC156" s="22" t="str">
        <f t="shared" si="175"/>
        <v/>
      </c>
      <c r="DD156" s="22" t="str">
        <f t="shared" si="176"/>
        <v/>
      </c>
      <c r="DE156" s="22" t="str">
        <f t="shared" si="177"/>
        <v/>
      </c>
      <c r="DF156" s="22" t="str">
        <f t="shared" si="178"/>
        <v/>
      </c>
      <c r="DG156" s="22" t="str">
        <f t="shared" si="179"/>
        <v/>
      </c>
      <c r="DH156" s="22" t="str">
        <f t="shared" si="180"/>
        <v/>
      </c>
      <c r="DI156" s="22" t="str">
        <f t="shared" si="181"/>
        <v/>
      </c>
      <c r="DJ156" s="22" t="str">
        <f t="shared" si="182"/>
        <v/>
      </c>
      <c r="DK156" s="22" t="str">
        <f t="shared" si="183"/>
        <v/>
      </c>
      <c r="DL156" s="22" t="str">
        <f t="shared" si="184"/>
        <v/>
      </c>
      <c r="DM156" s="22" t="str">
        <f t="shared" si="185"/>
        <v/>
      </c>
      <c r="DN156" s="22" t="str">
        <f t="shared" si="186"/>
        <v/>
      </c>
      <c r="DO156" s="22" t="str">
        <f t="shared" si="187"/>
        <v/>
      </c>
      <c r="DP156" s="22" t="str">
        <f t="shared" si="188"/>
        <v/>
      </c>
      <c r="DQ156" s="22" t="str">
        <f t="shared" si="189"/>
        <v/>
      </c>
      <c r="DR156" s="22" t="str">
        <f t="shared" si="190"/>
        <v/>
      </c>
      <c r="DS156" s="22" t="str">
        <f t="shared" si="191"/>
        <v/>
      </c>
      <c r="DT156" s="22" t="str">
        <f t="shared" si="192"/>
        <v/>
      </c>
      <c r="DU156" s="22" t="str">
        <f t="shared" si="193"/>
        <v/>
      </c>
      <c r="DV156" s="22" t="str">
        <f t="shared" si="194"/>
        <v/>
      </c>
      <c r="DW156" s="22" t="str">
        <f t="shared" si="195"/>
        <v/>
      </c>
      <c r="DX156" s="22" t="str">
        <f t="shared" si="196"/>
        <v/>
      </c>
      <c r="DY156" s="22" t="str">
        <f t="shared" si="197"/>
        <v/>
      </c>
      <c r="DZ156" s="22" t="str">
        <f t="shared" si="198"/>
        <v/>
      </c>
      <c r="EA156" s="22" t="str">
        <f t="shared" si="199"/>
        <v/>
      </c>
      <c r="EB156" s="22" t="str">
        <f t="shared" si="200"/>
        <v/>
      </c>
      <c r="EC156" s="22" t="str">
        <f t="shared" si="201"/>
        <v/>
      </c>
      <c r="ED156" s="22" t="str">
        <f t="shared" si="202"/>
        <v/>
      </c>
      <c r="EE156" s="22" t="str">
        <f t="shared" si="203"/>
        <v/>
      </c>
    </row>
    <row r="157" spans="5:135" ht="11.25" customHeight="1">
      <c r="E157" s="39"/>
      <c r="F157" s="39"/>
      <c r="H157" s="34"/>
      <c r="I157" s="50"/>
      <c r="J157" s="37"/>
      <c r="K157" s="37"/>
      <c r="L157" s="48"/>
      <c r="M157" s="49"/>
      <c r="N157" s="22"/>
      <c r="O157" s="20"/>
      <c r="P157" s="20"/>
      <c r="Q157" s="2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DC157" s="22" t="str">
        <f t="shared" si="175"/>
        <v/>
      </c>
      <c r="DD157" s="22" t="str">
        <f t="shared" si="176"/>
        <v/>
      </c>
      <c r="DE157" s="22" t="str">
        <f t="shared" si="177"/>
        <v/>
      </c>
      <c r="DF157" s="22" t="str">
        <f t="shared" si="178"/>
        <v/>
      </c>
      <c r="DG157" s="22" t="str">
        <f t="shared" si="179"/>
        <v/>
      </c>
      <c r="DH157" s="22" t="str">
        <f t="shared" si="180"/>
        <v/>
      </c>
      <c r="DI157" s="22" t="str">
        <f t="shared" si="181"/>
        <v/>
      </c>
      <c r="DJ157" s="22" t="str">
        <f t="shared" si="182"/>
        <v/>
      </c>
      <c r="DK157" s="22" t="str">
        <f t="shared" si="183"/>
        <v/>
      </c>
      <c r="DL157" s="22" t="str">
        <f t="shared" si="184"/>
        <v/>
      </c>
      <c r="DM157" s="22" t="str">
        <f t="shared" si="185"/>
        <v/>
      </c>
      <c r="DN157" s="22" t="str">
        <f t="shared" si="186"/>
        <v/>
      </c>
      <c r="DO157" s="22" t="str">
        <f t="shared" si="187"/>
        <v/>
      </c>
      <c r="DP157" s="22" t="str">
        <f t="shared" si="188"/>
        <v/>
      </c>
      <c r="DQ157" s="22" t="str">
        <f t="shared" si="189"/>
        <v/>
      </c>
      <c r="DR157" s="22" t="str">
        <f t="shared" si="190"/>
        <v/>
      </c>
      <c r="DS157" s="22" t="str">
        <f t="shared" si="191"/>
        <v/>
      </c>
      <c r="DT157" s="22" t="str">
        <f t="shared" si="192"/>
        <v/>
      </c>
      <c r="DU157" s="22" t="str">
        <f t="shared" si="193"/>
        <v/>
      </c>
      <c r="DV157" s="22" t="str">
        <f t="shared" si="194"/>
        <v/>
      </c>
      <c r="DW157" s="22" t="str">
        <f t="shared" si="195"/>
        <v/>
      </c>
      <c r="DX157" s="22" t="str">
        <f t="shared" si="196"/>
        <v/>
      </c>
      <c r="DY157" s="22" t="str">
        <f t="shared" si="197"/>
        <v/>
      </c>
      <c r="DZ157" s="22" t="str">
        <f t="shared" si="198"/>
        <v/>
      </c>
      <c r="EA157" s="22" t="str">
        <f t="shared" si="199"/>
        <v/>
      </c>
      <c r="EB157" s="22" t="str">
        <f t="shared" si="200"/>
        <v/>
      </c>
      <c r="EC157" s="22" t="str">
        <f t="shared" si="201"/>
        <v/>
      </c>
      <c r="ED157" s="22" t="str">
        <f t="shared" si="202"/>
        <v/>
      </c>
      <c r="EE157" s="22" t="str">
        <f t="shared" si="203"/>
        <v/>
      </c>
    </row>
    <row r="158" spans="5:135" ht="11.25" customHeight="1">
      <c r="E158" s="39"/>
      <c r="F158" s="39"/>
      <c r="H158" s="34"/>
      <c r="I158" s="50"/>
      <c r="J158" s="37"/>
      <c r="K158" s="37"/>
      <c r="L158" s="48"/>
      <c r="M158" s="49"/>
      <c r="N158" s="22"/>
      <c r="O158" s="20"/>
      <c r="P158" s="20"/>
      <c r="Q158" s="2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DC158" s="22" t="str">
        <f t="shared" si="175"/>
        <v/>
      </c>
      <c r="DD158" s="22" t="str">
        <f t="shared" si="176"/>
        <v/>
      </c>
      <c r="DE158" s="22" t="str">
        <f t="shared" si="177"/>
        <v/>
      </c>
      <c r="DF158" s="22" t="str">
        <f t="shared" si="178"/>
        <v/>
      </c>
      <c r="DG158" s="22" t="str">
        <f t="shared" si="179"/>
        <v/>
      </c>
      <c r="DH158" s="22" t="str">
        <f t="shared" si="180"/>
        <v/>
      </c>
      <c r="DI158" s="22" t="str">
        <f t="shared" si="181"/>
        <v/>
      </c>
      <c r="DJ158" s="22" t="str">
        <f t="shared" si="182"/>
        <v/>
      </c>
      <c r="DK158" s="22" t="str">
        <f t="shared" si="183"/>
        <v/>
      </c>
      <c r="DL158" s="22" t="str">
        <f t="shared" si="184"/>
        <v/>
      </c>
      <c r="DM158" s="22" t="str">
        <f t="shared" si="185"/>
        <v/>
      </c>
      <c r="DN158" s="22" t="str">
        <f t="shared" si="186"/>
        <v/>
      </c>
      <c r="DO158" s="22" t="str">
        <f t="shared" si="187"/>
        <v/>
      </c>
      <c r="DP158" s="22" t="str">
        <f t="shared" si="188"/>
        <v/>
      </c>
      <c r="DQ158" s="22" t="str">
        <f t="shared" si="189"/>
        <v/>
      </c>
      <c r="DR158" s="22" t="str">
        <f t="shared" si="190"/>
        <v/>
      </c>
      <c r="DS158" s="22" t="str">
        <f t="shared" si="191"/>
        <v/>
      </c>
      <c r="DT158" s="22" t="str">
        <f t="shared" si="192"/>
        <v/>
      </c>
      <c r="DU158" s="22" t="str">
        <f t="shared" si="193"/>
        <v/>
      </c>
      <c r="DV158" s="22" t="str">
        <f t="shared" si="194"/>
        <v/>
      </c>
      <c r="DW158" s="22" t="str">
        <f t="shared" si="195"/>
        <v/>
      </c>
      <c r="DX158" s="22" t="str">
        <f t="shared" si="196"/>
        <v/>
      </c>
      <c r="DY158" s="22" t="str">
        <f t="shared" si="197"/>
        <v/>
      </c>
      <c r="DZ158" s="22" t="str">
        <f t="shared" si="198"/>
        <v/>
      </c>
      <c r="EA158" s="22" t="str">
        <f t="shared" si="199"/>
        <v/>
      </c>
      <c r="EB158" s="22" t="str">
        <f t="shared" si="200"/>
        <v/>
      </c>
      <c r="EC158" s="22" t="str">
        <f t="shared" si="201"/>
        <v/>
      </c>
      <c r="ED158" s="22" t="str">
        <f t="shared" si="202"/>
        <v/>
      </c>
      <c r="EE158" s="22" t="str">
        <f t="shared" si="203"/>
        <v/>
      </c>
    </row>
    <row r="159" spans="5:135" ht="11.25" customHeight="1">
      <c r="E159" s="39"/>
      <c r="F159" s="39"/>
      <c r="H159" s="34"/>
      <c r="I159" s="50"/>
      <c r="J159" s="37"/>
      <c r="K159" s="37"/>
      <c r="L159" s="48"/>
      <c r="M159" s="49"/>
      <c r="N159" s="22"/>
      <c r="O159" s="20"/>
      <c r="P159" s="20"/>
      <c r="Q159" s="2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DC159" s="22" t="str">
        <f t="shared" si="175"/>
        <v/>
      </c>
      <c r="DD159" s="22" t="str">
        <f t="shared" si="176"/>
        <v/>
      </c>
      <c r="DE159" s="22" t="str">
        <f t="shared" si="177"/>
        <v/>
      </c>
      <c r="DF159" s="22" t="str">
        <f t="shared" si="178"/>
        <v/>
      </c>
      <c r="DG159" s="22" t="str">
        <f t="shared" si="179"/>
        <v/>
      </c>
      <c r="DH159" s="22" t="str">
        <f t="shared" si="180"/>
        <v/>
      </c>
      <c r="DI159" s="22" t="str">
        <f t="shared" si="181"/>
        <v/>
      </c>
      <c r="DJ159" s="22" t="str">
        <f t="shared" si="182"/>
        <v/>
      </c>
      <c r="DK159" s="22" t="str">
        <f t="shared" si="183"/>
        <v/>
      </c>
      <c r="DL159" s="22" t="str">
        <f t="shared" si="184"/>
        <v/>
      </c>
      <c r="DM159" s="22" t="str">
        <f t="shared" si="185"/>
        <v/>
      </c>
      <c r="DN159" s="22" t="str">
        <f t="shared" si="186"/>
        <v/>
      </c>
      <c r="DO159" s="22" t="str">
        <f t="shared" si="187"/>
        <v/>
      </c>
      <c r="DP159" s="22" t="str">
        <f t="shared" si="188"/>
        <v/>
      </c>
      <c r="DQ159" s="22" t="str">
        <f t="shared" si="189"/>
        <v/>
      </c>
      <c r="DR159" s="22" t="str">
        <f t="shared" si="190"/>
        <v/>
      </c>
      <c r="DS159" s="22" t="str">
        <f t="shared" si="191"/>
        <v/>
      </c>
      <c r="DT159" s="22" t="str">
        <f t="shared" si="192"/>
        <v/>
      </c>
      <c r="DU159" s="22" t="str">
        <f t="shared" si="193"/>
        <v/>
      </c>
      <c r="DV159" s="22" t="str">
        <f t="shared" si="194"/>
        <v/>
      </c>
      <c r="DW159" s="22" t="str">
        <f t="shared" si="195"/>
        <v/>
      </c>
      <c r="DX159" s="22" t="str">
        <f t="shared" si="196"/>
        <v/>
      </c>
      <c r="DY159" s="22" t="str">
        <f t="shared" si="197"/>
        <v/>
      </c>
      <c r="DZ159" s="22" t="str">
        <f t="shared" si="198"/>
        <v/>
      </c>
      <c r="EA159" s="22" t="str">
        <f t="shared" si="199"/>
        <v/>
      </c>
      <c r="EB159" s="22" t="str">
        <f t="shared" si="200"/>
        <v/>
      </c>
      <c r="EC159" s="22" t="str">
        <f t="shared" si="201"/>
        <v/>
      </c>
      <c r="ED159" s="22" t="str">
        <f t="shared" si="202"/>
        <v/>
      </c>
      <c r="EE159" s="22" t="str">
        <f t="shared" si="203"/>
        <v/>
      </c>
    </row>
    <row r="160" spans="5:135" ht="11.25" customHeight="1">
      <c r="E160" s="39"/>
      <c r="F160" s="39"/>
      <c r="H160" s="34"/>
      <c r="I160" s="50"/>
      <c r="J160" s="37"/>
      <c r="K160" s="37"/>
      <c r="L160" s="48"/>
      <c r="M160" s="49"/>
      <c r="N160" s="22"/>
      <c r="O160" s="20"/>
      <c r="P160" s="20"/>
      <c r="Q160" s="2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DC160" s="22" t="str">
        <f t="shared" si="175"/>
        <v/>
      </c>
      <c r="DD160" s="22" t="str">
        <f t="shared" si="176"/>
        <v/>
      </c>
      <c r="DE160" s="22" t="str">
        <f t="shared" si="177"/>
        <v/>
      </c>
      <c r="DF160" s="22" t="str">
        <f t="shared" si="178"/>
        <v/>
      </c>
      <c r="DG160" s="22" t="str">
        <f t="shared" si="179"/>
        <v/>
      </c>
      <c r="DH160" s="22" t="str">
        <f t="shared" si="180"/>
        <v/>
      </c>
      <c r="DI160" s="22" t="str">
        <f t="shared" si="181"/>
        <v/>
      </c>
      <c r="DJ160" s="22" t="str">
        <f t="shared" si="182"/>
        <v/>
      </c>
      <c r="DK160" s="22" t="str">
        <f t="shared" si="183"/>
        <v/>
      </c>
      <c r="DL160" s="22" t="str">
        <f t="shared" si="184"/>
        <v/>
      </c>
      <c r="DM160" s="22" t="str">
        <f t="shared" si="185"/>
        <v/>
      </c>
      <c r="DN160" s="22" t="str">
        <f t="shared" si="186"/>
        <v/>
      </c>
      <c r="DO160" s="22" t="str">
        <f t="shared" si="187"/>
        <v/>
      </c>
      <c r="DP160" s="22" t="str">
        <f t="shared" si="188"/>
        <v/>
      </c>
      <c r="DQ160" s="22" t="str">
        <f t="shared" si="189"/>
        <v/>
      </c>
      <c r="DR160" s="22" t="str">
        <f t="shared" si="190"/>
        <v/>
      </c>
      <c r="DS160" s="22" t="str">
        <f t="shared" si="191"/>
        <v/>
      </c>
      <c r="DT160" s="22" t="str">
        <f t="shared" si="192"/>
        <v/>
      </c>
      <c r="DU160" s="22" t="str">
        <f t="shared" si="193"/>
        <v/>
      </c>
      <c r="DV160" s="22" t="str">
        <f t="shared" si="194"/>
        <v/>
      </c>
      <c r="DW160" s="22" t="str">
        <f t="shared" si="195"/>
        <v/>
      </c>
      <c r="DX160" s="22" t="str">
        <f t="shared" si="196"/>
        <v/>
      </c>
      <c r="DY160" s="22" t="str">
        <f t="shared" si="197"/>
        <v/>
      </c>
      <c r="DZ160" s="22" t="str">
        <f t="shared" si="198"/>
        <v/>
      </c>
      <c r="EA160" s="22" t="str">
        <f t="shared" si="199"/>
        <v/>
      </c>
      <c r="EB160" s="22" t="str">
        <f t="shared" si="200"/>
        <v/>
      </c>
      <c r="EC160" s="22" t="str">
        <f t="shared" si="201"/>
        <v/>
      </c>
      <c r="ED160" s="22" t="str">
        <f t="shared" si="202"/>
        <v/>
      </c>
      <c r="EE160" s="22" t="str">
        <f t="shared" si="203"/>
        <v/>
      </c>
    </row>
    <row r="161" spans="5:135" ht="11.25" customHeight="1">
      <c r="E161" s="39"/>
      <c r="F161" s="39"/>
      <c r="H161" s="34"/>
      <c r="I161" s="50"/>
      <c r="J161" s="37"/>
      <c r="K161" s="37"/>
      <c r="L161" s="48"/>
      <c r="M161" s="49"/>
      <c r="N161" s="22"/>
      <c r="O161" s="20"/>
      <c r="P161" s="20"/>
      <c r="Q161" s="2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DC161" s="22" t="str">
        <f t="shared" ref="DC161:DC193" si="204">IF(Q162=1977,IF($E162=0,"",$E162),"")</f>
        <v/>
      </c>
      <c r="DD161" s="22" t="str">
        <f t="shared" ref="DD161:DD193" si="205">IF(Q162=1978,IF($E162=0,"",$E162),"")</f>
        <v/>
      </c>
      <c r="DE161" s="22" t="str">
        <f t="shared" ref="DE161:DE193" si="206">IF(Q162=1979,IF($E162=0,"",$E162),"")</f>
        <v/>
      </c>
      <c r="DF161" s="22" t="str">
        <f t="shared" ref="DF161:DF193" si="207">IF(Q162=1980,IF($E162=0,"",$E162),"")</f>
        <v/>
      </c>
      <c r="DG161" s="22" t="str">
        <f t="shared" ref="DG161:DG193" si="208">IF(Q162=1981,IF($E162=0,"",$E162),"")</f>
        <v/>
      </c>
      <c r="DH161" s="22" t="str">
        <f t="shared" ref="DH161:DH193" si="209">IF(Q162=1982,IF($E162=0,"",$E162),"")</f>
        <v/>
      </c>
      <c r="DI161" s="22" t="str">
        <f t="shared" ref="DI161:DI193" si="210">IF(Q162=1983,IF($E162=0,"",$E162),"")</f>
        <v/>
      </c>
      <c r="DJ161" s="22" t="str">
        <f t="shared" ref="DJ161:DJ193" si="211">IF(Q162=1984,IF($E162=0,"",$E162),"")</f>
        <v/>
      </c>
      <c r="DK161" s="22" t="str">
        <f t="shared" ref="DK161:DK193" si="212">IF(Q162=1985,IF($E162=0,"",$E162),"")</f>
        <v/>
      </c>
      <c r="DL161" s="22" t="str">
        <f t="shared" ref="DL161:DL193" si="213">IF(Q162=1986,IF($E162=0,"",$E162),"")</f>
        <v/>
      </c>
      <c r="DM161" s="22" t="str">
        <f t="shared" ref="DM161:DM193" si="214">IF(Q162=1987,IF($E162=0,"",$E162),"")</f>
        <v/>
      </c>
      <c r="DN161" s="22" t="str">
        <f t="shared" ref="DN161:DN193" si="215">IF(Q162=1988,IF($E162=0,"",$E162),"")</f>
        <v/>
      </c>
      <c r="DO161" s="22" t="str">
        <f t="shared" ref="DO161:DO193" si="216">IF(Q162=1989,IF($E162=0,"",$E162),"")</f>
        <v/>
      </c>
      <c r="DP161" s="22" t="str">
        <f t="shared" ref="DP161:DP193" si="217">IF(Q162=1990,IF($E162=0,"",$E162),"")</f>
        <v/>
      </c>
      <c r="DQ161" s="22" t="str">
        <f t="shared" ref="DQ161:DQ193" si="218">IF(Q162=1991,IF($E162=0,"",$E162),"")</f>
        <v/>
      </c>
      <c r="DR161" s="22" t="str">
        <f t="shared" ref="DR161:DR193" si="219">IF(Q162=1992,IF($E162=0,"",$E162),"")</f>
        <v/>
      </c>
      <c r="DS161" s="22" t="str">
        <f t="shared" ref="DS161:DS193" si="220">IF(Q162=1993,IF($E162=0,"",$E162),"")</f>
        <v/>
      </c>
      <c r="DT161" s="22" t="str">
        <f t="shared" ref="DT161:DT193" si="221">IF(Q162=1994,IF($E162=0,"",$E162),"")</f>
        <v/>
      </c>
      <c r="DU161" s="22" t="str">
        <f t="shared" ref="DU161:DU193" si="222">IF(Q162=1995,IF($E162=0,"",$E162),"")</f>
        <v/>
      </c>
      <c r="DV161" s="22" t="str">
        <f t="shared" ref="DV161:DV193" si="223">IF(Q162=1996,IF($E162=0,"",$E162),"")</f>
        <v/>
      </c>
      <c r="DW161" s="22" t="str">
        <f t="shared" ref="DW161:DW193" si="224">IF(Q162=1997,IF($E162=0,"",$E162),"")</f>
        <v/>
      </c>
      <c r="DX161" s="22" t="str">
        <f t="shared" ref="DX161:DX193" si="225">IF(Q162=1998,IF($E162=0,"",$E162),"")</f>
        <v/>
      </c>
      <c r="DY161" s="22" t="str">
        <f t="shared" ref="DY161:DY193" si="226">IF(Q162=1999,IF($E162=0,"",$E162),"")</f>
        <v/>
      </c>
      <c r="DZ161" s="22" t="str">
        <f t="shared" ref="DZ161:DZ193" si="227">IF(Q162=2000,IF($E162=0,"",$E162),"")</f>
        <v/>
      </c>
      <c r="EA161" s="22" t="str">
        <f t="shared" ref="EA161:EA193" si="228">IF(Q162=2001,IF($E162=0,"",$E162),"")</f>
        <v/>
      </c>
      <c r="EB161" s="22" t="str">
        <f t="shared" ref="EB161:EB193" si="229">IF(Q162=2002,IF($E162=0,"",$E162),"")</f>
        <v/>
      </c>
      <c r="EC161" s="22" t="str">
        <f t="shared" ref="EC161:EC193" si="230">IF(Q162=2003,IF($E162=0,"",$E162),"")</f>
        <v/>
      </c>
      <c r="ED161" s="22" t="str">
        <f t="shared" ref="ED161:ED193" si="231">IF(Q162=2004,IF($E162=0,"",$E162),"")</f>
        <v/>
      </c>
      <c r="EE161" s="22" t="str">
        <f t="shared" ref="EE161:EE193" si="232">IF(Q162=2005,IF($E162=0,"",$E162),"")</f>
        <v/>
      </c>
    </row>
    <row r="162" spans="5:135" ht="11.25" customHeight="1">
      <c r="E162" s="39"/>
      <c r="F162" s="39"/>
      <c r="H162" s="34"/>
      <c r="I162" s="50"/>
      <c r="J162" s="37"/>
      <c r="K162" s="37"/>
      <c r="L162" s="48"/>
      <c r="M162" s="49"/>
      <c r="N162" s="22"/>
      <c r="O162" s="20"/>
      <c r="P162" s="20"/>
      <c r="Q162" s="2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DC162" s="22" t="str">
        <f t="shared" si="204"/>
        <v/>
      </c>
      <c r="DD162" s="22" t="str">
        <f t="shared" si="205"/>
        <v/>
      </c>
      <c r="DE162" s="22" t="str">
        <f t="shared" si="206"/>
        <v/>
      </c>
      <c r="DF162" s="22" t="str">
        <f t="shared" si="207"/>
        <v/>
      </c>
      <c r="DG162" s="22" t="str">
        <f t="shared" si="208"/>
        <v/>
      </c>
      <c r="DH162" s="22" t="str">
        <f t="shared" si="209"/>
        <v/>
      </c>
      <c r="DI162" s="22" t="str">
        <f t="shared" si="210"/>
        <v/>
      </c>
      <c r="DJ162" s="22" t="str">
        <f t="shared" si="211"/>
        <v/>
      </c>
      <c r="DK162" s="22" t="str">
        <f t="shared" si="212"/>
        <v/>
      </c>
      <c r="DL162" s="22" t="str">
        <f t="shared" si="213"/>
        <v/>
      </c>
      <c r="DM162" s="22" t="str">
        <f t="shared" si="214"/>
        <v/>
      </c>
      <c r="DN162" s="22" t="str">
        <f t="shared" si="215"/>
        <v/>
      </c>
      <c r="DO162" s="22" t="str">
        <f t="shared" si="216"/>
        <v/>
      </c>
      <c r="DP162" s="22" t="str">
        <f t="shared" si="217"/>
        <v/>
      </c>
      <c r="DQ162" s="22" t="str">
        <f t="shared" si="218"/>
        <v/>
      </c>
      <c r="DR162" s="22" t="str">
        <f t="shared" si="219"/>
        <v/>
      </c>
      <c r="DS162" s="22" t="str">
        <f t="shared" si="220"/>
        <v/>
      </c>
      <c r="DT162" s="22" t="str">
        <f t="shared" si="221"/>
        <v/>
      </c>
      <c r="DU162" s="22" t="str">
        <f t="shared" si="222"/>
        <v/>
      </c>
      <c r="DV162" s="22" t="str">
        <f t="shared" si="223"/>
        <v/>
      </c>
      <c r="DW162" s="22" t="str">
        <f t="shared" si="224"/>
        <v/>
      </c>
      <c r="DX162" s="22" t="str">
        <f t="shared" si="225"/>
        <v/>
      </c>
      <c r="DY162" s="22" t="str">
        <f t="shared" si="226"/>
        <v/>
      </c>
      <c r="DZ162" s="22" t="str">
        <f t="shared" si="227"/>
        <v/>
      </c>
      <c r="EA162" s="22" t="str">
        <f t="shared" si="228"/>
        <v/>
      </c>
      <c r="EB162" s="22" t="str">
        <f t="shared" si="229"/>
        <v/>
      </c>
      <c r="EC162" s="22" t="str">
        <f t="shared" si="230"/>
        <v/>
      </c>
      <c r="ED162" s="22" t="str">
        <f t="shared" si="231"/>
        <v/>
      </c>
      <c r="EE162" s="22" t="str">
        <f t="shared" si="232"/>
        <v/>
      </c>
    </row>
    <row r="163" spans="5:135" ht="11.25" customHeight="1">
      <c r="E163" s="39"/>
      <c r="F163" s="39"/>
      <c r="H163" s="34"/>
      <c r="I163" s="50"/>
      <c r="J163" s="37"/>
      <c r="K163" s="37"/>
      <c r="L163" s="48"/>
      <c r="M163" s="49"/>
      <c r="N163" s="22"/>
      <c r="O163" s="20"/>
      <c r="P163" s="20"/>
      <c r="Q163" s="2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DC163" s="22" t="str">
        <f t="shared" si="204"/>
        <v/>
      </c>
      <c r="DD163" s="22" t="str">
        <f t="shared" si="205"/>
        <v/>
      </c>
      <c r="DE163" s="22" t="str">
        <f t="shared" si="206"/>
        <v/>
      </c>
      <c r="DF163" s="22" t="str">
        <f t="shared" si="207"/>
        <v/>
      </c>
      <c r="DG163" s="22" t="str">
        <f t="shared" si="208"/>
        <v/>
      </c>
      <c r="DH163" s="22" t="str">
        <f t="shared" si="209"/>
        <v/>
      </c>
      <c r="DI163" s="22" t="str">
        <f t="shared" si="210"/>
        <v/>
      </c>
      <c r="DJ163" s="22" t="str">
        <f t="shared" si="211"/>
        <v/>
      </c>
      <c r="DK163" s="22" t="str">
        <f t="shared" si="212"/>
        <v/>
      </c>
      <c r="DL163" s="22" t="str">
        <f t="shared" si="213"/>
        <v/>
      </c>
      <c r="DM163" s="22" t="str">
        <f t="shared" si="214"/>
        <v/>
      </c>
      <c r="DN163" s="22" t="str">
        <f t="shared" si="215"/>
        <v/>
      </c>
      <c r="DO163" s="22" t="str">
        <f t="shared" si="216"/>
        <v/>
      </c>
      <c r="DP163" s="22" t="str">
        <f t="shared" si="217"/>
        <v/>
      </c>
      <c r="DQ163" s="22" t="str">
        <f t="shared" si="218"/>
        <v/>
      </c>
      <c r="DR163" s="22" t="str">
        <f t="shared" si="219"/>
        <v/>
      </c>
      <c r="DS163" s="22" t="str">
        <f t="shared" si="220"/>
        <v/>
      </c>
      <c r="DT163" s="22" t="str">
        <f t="shared" si="221"/>
        <v/>
      </c>
      <c r="DU163" s="22" t="str">
        <f t="shared" si="222"/>
        <v/>
      </c>
      <c r="DV163" s="22" t="str">
        <f t="shared" si="223"/>
        <v/>
      </c>
      <c r="DW163" s="22" t="str">
        <f t="shared" si="224"/>
        <v/>
      </c>
      <c r="DX163" s="22" t="str">
        <f t="shared" si="225"/>
        <v/>
      </c>
      <c r="DY163" s="22" t="str">
        <f t="shared" si="226"/>
        <v/>
      </c>
      <c r="DZ163" s="22" t="str">
        <f t="shared" si="227"/>
        <v/>
      </c>
      <c r="EA163" s="22" t="str">
        <f t="shared" si="228"/>
        <v/>
      </c>
      <c r="EB163" s="22" t="str">
        <f t="shared" si="229"/>
        <v/>
      </c>
      <c r="EC163" s="22" t="str">
        <f t="shared" si="230"/>
        <v/>
      </c>
      <c r="ED163" s="22" t="str">
        <f t="shared" si="231"/>
        <v/>
      </c>
      <c r="EE163" s="22" t="str">
        <f t="shared" si="232"/>
        <v/>
      </c>
    </row>
    <row r="164" spans="5:135" ht="11.25" customHeight="1">
      <c r="E164" s="39"/>
      <c r="F164" s="39"/>
      <c r="H164" s="34"/>
      <c r="I164" s="50"/>
      <c r="J164" s="37"/>
      <c r="K164" s="37"/>
      <c r="L164" s="48"/>
      <c r="M164" s="49"/>
      <c r="N164" s="22"/>
      <c r="O164" s="20"/>
      <c r="P164" s="20"/>
      <c r="Q164" s="2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DC164" s="22" t="str">
        <f t="shared" si="204"/>
        <v/>
      </c>
      <c r="DD164" s="22" t="str">
        <f t="shared" si="205"/>
        <v/>
      </c>
      <c r="DE164" s="22" t="str">
        <f t="shared" si="206"/>
        <v/>
      </c>
      <c r="DF164" s="22" t="str">
        <f t="shared" si="207"/>
        <v/>
      </c>
      <c r="DG164" s="22" t="str">
        <f t="shared" si="208"/>
        <v/>
      </c>
      <c r="DH164" s="22" t="str">
        <f t="shared" si="209"/>
        <v/>
      </c>
      <c r="DI164" s="22" t="str">
        <f t="shared" si="210"/>
        <v/>
      </c>
      <c r="DJ164" s="22" t="str">
        <f t="shared" si="211"/>
        <v/>
      </c>
      <c r="DK164" s="22" t="str">
        <f t="shared" si="212"/>
        <v/>
      </c>
      <c r="DL164" s="22" t="str">
        <f t="shared" si="213"/>
        <v/>
      </c>
      <c r="DM164" s="22" t="str">
        <f t="shared" si="214"/>
        <v/>
      </c>
      <c r="DN164" s="22" t="str">
        <f t="shared" si="215"/>
        <v/>
      </c>
      <c r="DO164" s="22" t="str">
        <f t="shared" si="216"/>
        <v/>
      </c>
      <c r="DP164" s="22" t="str">
        <f t="shared" si="217"/>
        <v/>
      </c>
      <c r="DQ164" s="22" t="str">
        <f t="shared" si="218"/>
        <v/>
      </c>
      <c r="DR164" s="22" t="str">
        <f t="shared" si="219"/>
        <v/>
      </c>
      <c r="DS164" s="22" t="str">
        <f t="shared" si="220"/>
        <v/>
      </c>
      <c r="DT164" s="22" t="str">
        <f t="shared" si="221"/>
        <v/>
      </c>
      <c r="DU164" s="22" t="str">
        <f t="shared" si="222"/>
        <v/>
      </c>
      <c r="DV164" s="22" t="str">
        <f t="shared" si="223"/>
        <v/>
      </c>
      <c r="DW164" s="22" t="str">
        <f t="shared" si="224"/>
        <v/>
      </c>
      <c r="DX164" s="22" t="str">
        <f t="shared" si="225"/>
        <v/>
      </c>
      <c r="DY164" s="22" t="str">
        <f t="shared" si="226"/>
        <v/>
      </c>
      <c r="DZ164" s="22" t="str">
        <f t="shared" si="227"/>
        <v/>
      </c>
      <c r="EA164" s="22" t="str">
        <f t="shared" si="228"/>
        <v/>
      </c>
      <c r="EB164" s="22" t="str">
        <f t="shared" si="229"/>
        <v/>
      </c>
      <c r="EC164" s="22" t="str">
        <f t="shared" si="230"/>
        <v/>
      </c>
      <c r="ED164" s="22" t="str">
        <f t="shared" si="231"/>
        <v/>
      </c>
      <c r="EE164" s="22" t="str">
        <f t="shared" si="232"/>
        <v/>
      </c>
    </row>
    <row r="165" spans="5:135" ht="11.25" customHeight="1">
      <c r="E165" s="39"/>
      <c r="F165" s="39"/>
      <c r="H165" s="34"/>
      <c r="I165" s="50"/>
      <c r="J165" s="37"/>
      <c r="K165" s="37"/>
      <c r="L165" s="48"/>
      <c r="M165" s="49"/>
      <c r="N165" s="22"/>
      <c r="O165" s="20"/>
      <c r="P165" s="20"/>
      <c r="Q165" s="2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DC165" s="22" t="str">
        <f t="shared" si="204"/>
        <v/>
      </c>
      <c r="DD165" s="22" t="str">
        <f t="shared" si="205"/>
        <v/>
      </c>
      <c r="DE165" s="22" t="str">
        <f t="shared" si="206"/>
        <v/>
      </c>
      <c r="DF165" s="22" t="str">
        <f t="shared" si="207"/>
        <v/>
      </c>
      <c r="DG165" s="22" t="str">
        <f t="shared" si="208"/>
        <v/>
      </c>
      <c r="DH165" s="22" t="str">
        <f t="shared" si="209"/>
        <v/>
      </c>
      <c r="DI165" s="22" t="str">
        <f t="shared" si="210"/>
        <v/>
      </c>
      <c r="DJ165" s="22" t="str">
        <f t="shared" si="211"/>
        <v/>
      </c>
      <c r="DK165" s="22" t="str">
        <f t="shared" si="212"/>
        <v/>
      </c>
      <c r="DL165" s="22" t="str">
        <f t="shared" si="213"/>
        <v/>
      </c>
      <c r="DM165" s="22" t="str">
        <f t="shared" si="214"/>
        <v/>
      </c>
      <c r="DN165" s="22" t="str">
        <f t="shared" si="215"/>
        <v/>
      </c>
      <c r="DO165" s="22" t="str">
        <f t="shared" si="216"/>
        <v/>
      </c>
      <c r="DP165" s="22" t="str">
        <f t="shared" si="217"/>
        <v/>
      </c>
      <c r="DQ165" s="22" t="str">
        <f t="shared" si="218"/>
        <v/>
      </c>
      <c r="DR165" s="22" t="str">
        <f t="shared" si="219"/>
        <v/>
      </c>
      <c r="DS165" s="22" t="str">
        <f t="shared" si="220"/>
        <v/>
      </c>
      <c r="DT165" s="22" t="str">
        <f t="shared" si="221"/>
        <v/>
      </c>
      <c r="DU165" s="22" t="str">
        <f t="shared" si="222"/>
        <v/>
      </c>
      <c r="DV165" s="22" t="str">
        <f t="shared" si="223"/>
        <v/>
      </c>
      <c r="DW165" s="22" t="str">
        <f t="shared" si="224"/>
        <v/>
      </c>
      <c r="DX165" s="22" t="str">
        <f t="shared" si="225"/>
        <v/>
      </c>
      <c r="DY165" s="22" t="str">
        <f t="shared" si="226"/>
        <v/>
      </c>
      <c r="DZ165" s="22" t="str">
        <f t="shared" si="227"/>
        <v/>
      </c>
      <c r="EA165" s="22" t="str">
        <f t="shared" si="228"/>
        <v/>
      </c>
      <c r="EB165" s="22" t="str">
        <f t="shared" si="229"/>
        <v/>
      </c>
      <c r="EC165" s="22" t="str">
        <f t="shared" si="230"/>
        <v/>
      </c>
      <c r="ED165" s="22" t="str">
        <f t="shared" si="231"/>
        <v/>
      </c>
      <c r="EE165" s="22" t="str">
        <f t="shared" si="232"/>
        <v/>
      </c>
    </row>
    <row r="166" spans="5:135" ht="11.25" customHeight="1">
      <c r="E166" s="39"/>
      <c r="F166" s="39"/>
      <c r="H166" s="34"/>
      <c r="I166" s="50"/>
      <c r="J166" s="37"/>
      <c r="K166" s="37"/>
      <c r="L166" s="48"/>
      <c r="M166" s="49"/>
      <c r="N166" s="22"/>
      <c r="O166" s="20"/>
      <c r="P166" s="20"/>
      <c r="Q166" s="2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DC166" s="22" t="str">
        <f t="shared" si="204"/>
        <v/>
      </c>
      <c r="DD166" s="22" t="str">
        <f t="shared" si="205"/>
        <v/>
      </c>
      <c r="DE166" s="22" t="str">
        <f t="shared" si="206"/>
        <v/>
      </c>
      <c r="DF166" s="22" t="str">
        <f t="shared" si="207"/>
        <v/>
      </c>
      <c r="DG166" s="22" t="str">
        <f t="shared" si="208"/>
        <v/>
      </c>
      <c r="DH166" s="22" t="str">
        <f t="shared" si="209"/>
        <v/>
      </c>
      <c r="DI166" s="22" t="str">
        <f t="shared" si="210"/>
        <v/>
      </c>
      <c r="DJ166" s="22" t="str">
        <f t="shared" si="211"/>
        <v/>
      </c>
      <c r="DK166" s="22" t="str">
        <f t="shared" si="212"/>
        <v/>
      </c>
      <c r="DL166" s="22" t="str">
        <f t="shared" si="213"/>
        <v/>
      </c>
      <c r="DM166" s="22" t="str">
        <f t="shared" si="214"/>
        <v/>
      </c>
      <c r="DN166" s="22" t="str">
        <f t="shared" si="215"/>
        <v/>
      </c>
      <c r="DO166" s="22" t="str">
        <f t="shared" si="216"/>
        <v/>
      </c>
      <c r="DP166" s="22" t="str">
        <f t="shared" si="217"/>
        <v/>
      </c>
      <c r="DQ166" s="22" t="str">
        <f t="shared" si="218"/>
        <v/>
      </c>
      <c r="DR166" s="22" t="str">
        <f t="shared" si="219"/>
        <v/>
      </c>
      <c r="DS166" s="22" t="str">
        <f t="shared" si="220"/>
        <v/>
      </c>
      <c r="DT166" s="22" t="str">
        <f t="shared" si="221"/>
        <v/>
      </c>
      <c r="DU166" s="22" t="str">
        <f t="shared" si="222"/>
        <v/>
      </c>
      <c r="DV166" s="22" t="str">
        <f t="shared" si="223"/>
        <v/>
      </c>
      <c r="DW166" s="22" t="str">
        <f t="shared" si="224"/>
        <v/>
      </c>
      <c r="DX166" s="22" t="str">
        <f t="shared" si="225"/>
        <v/>
      </c>
      <c r="DY166" s="22" t="str">
        <f t="shared" si="226"/>
        <v/>
      </c>
      <c r="DZ166" s="22" t="str">
        <f t="shared" si="227"/>
        <v/>
      </c>
      <c r="EA166" s="22" t="str">
        <f t="shared" si="228"/>
        <v/>
      </c>
      <c r="EB166" s="22" t="str">
        <f t="shared" si="229"/>
        <v/>
      </c>
      <c r="EC166" s="22" t="str">
        <f t="shared" si="230"/>
        <v/>
      </c>
      <c r="ED166" s="22" t="str">
        <f t="shared" si="231"/>
        <v/>
      </c>
      <c r="EE166" s="22" t="str">
        <f t="shared" si="232"/>
        <v/>
      </c>
    </row>
    <row r="167" spans="5:135" ht="11.25" customHeight="1">
      <c r="E167" s="39"/>
      <c r="F167" s="39"/>
      <c r="H167" s="34"/>
      <c r="I167" s="50"/>
      <c r="J167" s="37"/>
      <c r="K167" s="37"/>
      <c r="L167" s="48"/>
      <c r="M167" s="49"/>
      <c r="N167" s="22"/>
      <c r="O167" s="20"/>
      <c r="P167" s="20"/>
      <c r="Q167" s="2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DC167" s="22" t="str">
        <f t="shared" si="204"/>
        <v/>
      </c>
      <c r="DD167" s="22" t="str">
        <f t="shared" si="205"/>
        <v/>
      </c>
      <c r="DE167" s="22" t="str">
        <f t="shared" si="206"/>
        <v/>
      </c>
      <c r="DF167" s="22" t="str">
        <f t="shared" si="207"/>
        <v/>
      </c>
      <c r="DG167" s="22" t="str">
        <f t="shared" si="208"/>
        <v/>
      </c>
      <c r="DH167" s="22" t="str">
        <f t="shared" si="209"/>
        <v/>
      </c>
      <c r="DI167" s="22" t="str">
        <f t="shared" si="210"/>
        <v/>
      </c>
      <c r="DJ167" s="22" t="str">
        <f t="shared" si="211"/>
        <v/>
      </c>
      <c r="DK167" s="22" t="str">
        <f t="shared" si="212"/>
        <v/>
      </c>
      <c r="DL167" s="22" t="str">
        <f t="shared" si="213"/>
        <v/>
      </c>
      <c r="DM167" s="22" t="str">
        <f t="shared" si="214"/>
        <v/>
      </c>
      <c r="DN167" s="22" t="str">
        <f t="shared" si="215"/>
        <v/>
      </c>
      <c r="DO167" s="22" t="str">
        <f t="shared" si="216"/>
        <v/>
      </c>
      <c r="DP167" s="22" t="str">
        <f t="shared" si="217"/>
        <v/>
      </c>
      <c r="DQ167" s="22" t="str">
        <f t="shared" si="218"/>
        <v/>
      </c>
      <c r="DR167" s="22" t="str">
        <f t="shared" si="219"/>
        <v/>
      </c>
      <c r="DS167" s="22" t="str">
        <f t="shared" si="220"/>
        <v/>
      </c>
      <c r="DT167" s="22" t="str">
        <f t="shared" si="221"/>
        <v/>
      </c>
      <c r="DU167" s="22" t="str">
        <f t="shared" si="222"/>
        <v/>
      </c>
      <c r="DV167" s="22" t="str">
        <f t="shared" si="223"/>
        <v/>
      </c>
      <c r="DW167" s="22" t="str">
        <f t="shared" si="224"/>
        <v/>
      </c>
      <c r="DX167" s="22" t="str">
        <f t="shared" si="225"/>
        <v/>
      </c>
      <c r="DY167" s="22" t="str">
        <f t="shared" si="226"/>
        <v/>
      </c>
      <c r="DZ167" s="22" t="str">
        <f t="shared" si="227"/>
        <v/>
      </c>
      <c r="EA167" s="22" t="str">
        <f t="shared" si="228"/>
        <v/>
      </c>
      <c r="EB167" s="22" t="str">
        <f t="shared" si="229"/>
        <v/>
      </c>
      <c r="EC167" s="22" t="str">
        <f t="shared" si="230"/>
        <v/>
      </c>
      <c r="ED167" s="22" t="str">
        <f t="shared" si="231"/>
        <v/>
      </c>
      <c r="EE167" s="22" t="str">
        <f t="shared" si="232"/>
        <v/>
      </c>
    </row>
    <row r="168" spans="5:135" ht="11.25" customHeight="1">
      <c r="E168" s="39"/>
      <c r="F168" s="39"/>
      <c r="H168" s="34"/>
      <c r="I168" s="50"/>
      <c r="J168" s="37"/>
      <c r="K168" s="37"/>
      <c r="L168" s="48"/>
      <c r="M168" s="49"/>
      <c r="N168" s="22"/>
      <c r="O168" s="20"/>
      <c r="P168" s="20"/>
      <c r="Q168" s="2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DC168" s="22" t="str">
        <f t="shared" si="204"/>
        <v/>
      </c>
      <c r="DD168" s="22" t="str">
        <f t="shared" si="205"/>
        <v/>
      </c>
      <c r="DE168" s="22" t="str">
        <f t="shared" si="206"/>
        <v/>
      </c>
      <c r="DF168" s="22" t="str">
        <f t="shared" si="207"/>
        <v/>
      </c>
      <c r="DG168" s="22" t="str">
        <f t="shared" si="208"/>
        <v/>
      </c>
      <c r="DH168" s="22" t="str">
        <f t="shared" si="209"/>
        <v/>
      </c>
      <c r="DI168" s="22" t="str">
        <f t="shared" si="210"/>
        <v/>
      </c>
      <c r="DJ168" s="22" t="str">
        <f t="shared" si="211"/>
        <v/>
      </c>
      <c r="DK168" s="22" t="str">
        <f t="shared" si="212"/>
        <v/>
      </c>
      <c r="DL168" s="22" t="str">
        <f t="shared" si="213"/>
        <v/>
      </c>
      <c r="DM168" s="22" t="str">
        <f t="shared" si="214"/>
        <v/>
      </c>
      <c r="DN168" s="22" t="str">
        <f t="shared" si="215"/>
        <v/>
      </c>
      <c r="DO168" s="22" t="str">
        <f t="shared" si="216"/>
        <v/>
      </c>
      <c r="DP168" s="22" t="str">
        <f t="shared" si="217"/>
        <v/>
      </c>
      <c r="DQ168" s="22" t="str">
        <f t="shared" si="218"/>
        <v/>
      </c>
      <c r="DR168" s="22" t="str">
        <f t="shared" si="219"/>
        <v/>
      </c>
      <c r="DS168" s="22" t="str">
        <f t="shared" si="220"/>
        <v/>
      </c>
      <c r="DT168" s="22" t="str">
        <f t="shared" si="221"/>
        <v/>
      </c>
      <c r="DU168" s="22" t="str">
        <f t="shared" si="222"/>
        <v/>
      </c>
      <c r="DV168" s="22" t="str">
        <f t="shared" si="223"/>
        <v/>
      </c>
      <c r="DW168" s="22" t="str">
        <f t="shared" si="224"/>
        <v/>
      </c>
      <c r="DX168" s="22" t="str">
        <f t="shared" si="225"/>
        <v/>
      </c>
      <c r="DY168" s="22" t="str">
        <f t="shared" si="226"/>
        <v/>
      </c>
      <c r="DZ168" s="22" t="str">
        <f t="shared" si="227"/>
        <v/>
      </c>
      <c r="EA168" s="22" t="str">
        <f t="shared" si="228"/>
        <v/>
      </c>
      <c r="EB168" s="22" t="str">
        <f t="shared" si="229"/>
        <v/>
      </c>
      <c r="EC168" s="22" t="str">
        <f t="shared" si="230"/>
        <v/>
      </c>
      <c r="ED168" s="22" t="str">
        <f t="shared" si="231"/>
        <v/>
      </c>
      <c r="EE168" s="22" t="str">
        <f t="shared" si="232"/>
        <v/>
      </c>
    </row>
    <row r="169" spans="5:135" ht="11.25" customHeight="1">
      <c r="E169" s="39"/>
      <c r="F169" s="22"/>
      <c r="G169" s="22"/>
      <c r="H169" s="32"/>
      <c r="I169" s="34"/>
      <c r="J169" s="37"/>
      <c r="K169" s="30"/>
      <c r="L169" s="24"/>
      <c r="M169" s="24"/>
      <c r="N169" s="45"/>
      <c r="O169" s="42"/>
      <c r="P169" s="20"/>
      <c r="Q169" s="2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DC169" s="22" t="str">
        <f t="shared" si="204"/>
        <v/>
      </c>
      <c r="DD169" s="22" t="str">
        <f t="shared" si="205"/>
        <v/>
      </c>
      <c r="DE169" s="22" t="str">
        <f t="shared" si="206"/>
        <v/>
      </c>
      <c r="DF169" s="22" t="str">
        <f t="shared" si="207"/>
        <v/>
      </c>
      <c r="DG169" s="22" t="str">
        <f t="shared" si="208"/>
        <v/>
      </c>
      <c r="DH169" s="22" t="str">
        <f t="shared" si="209"/>
        <v/>
      </c>
      <c r="DI169" s="22" t="str">
        <f t="shared" si="210"/>
        <v/>
      </c>
      <c r="DJ169" s="22" t="str">
        <f t="shared" si="211"/>
        <v/>
      </c>
      <c r="DK169" s="22" t="str">
        <f t="shared" si="212"/>
        <v/>
      </c>
      <c r="DL169" s="22" t="str">
        <f t="shared" si="213"/>
        <v/>
      </c>
      <c r="DM169" s="22" t="str">
        <f t="shared" si="214"/>
        <v/>
      </c>
      <c r="DN169" s="22" t="str">
        <f t="shared" si="215"/>
        <v/>
      </c>
      <c r="DO169" s="22" t="str">
        <f t="shared" si="216"/>
        <v/>
      </c>
      <c r="DP169" s="22" t="str">
        <f t="shared" si="217"/>
        <v/>
      </c>
      <c r="DQ169" s="22" t="str">
        <f t="shared" si="218"/>
        <v/>
      </c>
      <c r="DR169" s="22" t="str">
        <f t="shared" si="219"/>
        <v/>
      </c>
      <c r="DS169" s="22" t="str">
        <f t="shared" si="220"/>
        <v/>
      </c>
      <c r="DT169" s="22" t="str">
        <f t="shared" si="221"/>
        <v/>
      </c>
      <c r="DU169" s="22" t="str">
        <f t="shared" si="222"/>
        <v/>
      </c>
      <c r="DV169" s="22" t="str">
        <f t="shared" si="223"/>
        <v/>
      </c>
      <c r="DW169" s="22" t="str">
        <f t="shared" si="224"/>
        <v/>
      </c>
      <c r="DX169" s="22" t="str">
        <f t="shared" si="225"/>
        <v/>
      </c>
      <c r="DY169" s="22" t="str">
        <f t="shared" si="226"/>
        <v/>
      </c>
      <c r="DZ169" s="22" t="str">
        <f t="shared" si="227"/>
        <v/>
      </c>
      <c r="EA169" s="22" t="str">
        <f t="shared" si="228"/>
        <v/>
      </c>
      <c r="EB169" s="22" t="str">
        <f t="shared" si="229"/>
        <v/>
      </c>
      <c r="EC169" s="22" t="str">
        <f t="shared" si="230"/>
        <v/>
      </c>
      <c r="ED169" s="22" t="str">
        <f t="shared" si="231"/>
        <v/>
      </c>
      <c r="EE169" s="22" t="str">
        <f t="shared" si="232"/>
        <v/>
      </c>
    </row>
    <row r="170" spans="5:135" ht="11.25" customHeight="1">
      <c r="E170" s="39"/>
      <c r="F170" s="22"/>
      <c r="G170" s="22"/>
      <c r="H170" s="32"/>
      <c r="I170" s="34"/>
      <c r="J170" s="37"/>
      <c r="K170" s="30"/>
      <c r="L170" s="24"/>
      <c r="M170" s="24"/>
      <c r="N170" s="45"/>
      <c r="O170" s="42"/>
      <c r="P170" s="20"/>
      <c r="Q170" s="2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DC170" s="22" t="str">
        <f t="shared" si="204"/>
        <v/>
      </c>
      <c r="DD170" s="22" t="str">
        <f t="shared" si="205"/>
        <v/>
      </c>
      <c r="DE170" s="22" t="str">
        <f t="shared" si="206"/>
        <v/>
      </c>
      <c r="DF170" s="22" t="str">
        <f t="shared" si="207"/>
        <v/>
      </c>
      <c r="DG170" s="22" t="str">
        <f t="shared" si="208"/>
        <v/>
      </c>
      <c r="DH170" s="22" t="str">
        <f t="shared" si="209"/>
        <v/>
      </c>
      <c r="DI170" s="22" t="str">
        <f t="shared" si="210"/>
        <v/>
      </c>
      <c r="DJ170" s="22" t="str">
        <f t="shared" si="211"/>
        <v/>
      </c>
      <c r="DK170" s="22" t="str">
        <f t="shared" si="212"/>
        <v/>
      </c>
      <c r="DL170" s="22" t="str">
        <f t="shared" si="213"/>
        <v/>
      </c>
      <c r="DM170" s="22" t="str">
        <f t="shared" si="214"/>
        <v/>
      </c>
      <c r="DN170" s="22" t="str">
        <f t="shared" si="215"/>
        <v/>
      </c>
      <c r="DO170" s="22" t="str">
        <f t="shared" si="216"/>
        <v/>
      </c>
      <c r="DP170" s="22" t="str">
        <f t="shared" si="217"/>
        <v/>
      </c>
      <c r="DQ170" s="22" t="str">
        <f t="shared" si="218"/>
        <v/>
      </c>
      <c r="DR170" s="22" t="str">
        <f t="shared" si="219"/>
        <v/>
      </c>
      <c r="DS170" s="22" t="str">
        <f t="shared" si="220"/>
        <v/>
      </c>
      <c r="DT170" s="22" t="str">
        <f t="shared" si="221"/>
        <v/>
      </c>
      <c r="DU170" s="22" t="str">
        <f t="shared" si="222"/>
        <v/>
      </c>
      <c r="DV170" s="22" t="str">
        <f t="shared" si="223"/>
        <v/>
      </c>
      <c r="DW170" s="22" t="str">
        <f t="shared" si="224"/>
        <v/>
      </c>
      <c r="DX170" s="22" t="str">
        <f t="shared" si="225"/>
        <v/>
      </c>
      <c r="DY170" s="22" t="str">
        <f t="shared" si="226"/>
        <v/>
      </c>
      <c r="DZ170" s="22" t="str">
        <f t="shared" si="227"/>
        <v/>
      </c>
      <c r="EA170" s="22" t="str">
        <f t="shared" si="228"/>
        <v/>
      </c>
      <c r="EB170" s="22" t="str">
        <f t="shared" si="229"/>
        <v/>
      </c>
      <c r="EC170" s="22" t="str">
        <f t="shared" si="230"/>
        <v/>
      </c>
      <c r="ED170" s="22" t="str">
        <f t="shared" si="231"/>
        <v/>
      </c>
      <c r="EE170" s="22" t="str">
        <f t="shared" si="232"/>
        <v/>
      </c>
    </row>
    <row r="171" spans="5:135" ht="11.25" customHeight="1">
      <c r="E171" s="39"/>
      <c r="F171" s="22"/>
      <c r="G171" s="22"/>
      <c r="H171" s="32"/>
      <c r="I171" s="34"/>
      <c r="J171" s="37"/>
      <c r="K171" s="30"/>
      <c r="L171" s="24"/>
      <c r="M171" s="24"/>
      <c r="N171" s="45"/>
      <c r="O171" s="42"/>
      <c r="P171" s="20"/>
      <c r="Q171" s="2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DC171" s="22" t="str">
        <f t="shared" si="204"/>
        <v/>
      </c>
      <c r="DD171" s="22" t="str">
        <f t="shared" si="205"/>
        <v/>
      </c>
      <c r="DE171" s="22" t="str">
        <f t="shared" si="206"/>
        <v/>
      </c>
      <c r="DF171" s="22" t="str">
        <f t="shared" si="207"/>
        <v/>
      </c>
      <c r="DG171" s="22" t="str">
        <f t="shared" si="208"/>
        <v/>
      </c>
      <c r="DH171" s="22" t="str">
        <f t="shared" si="209"/>
        <v/>
      </c>
      <c r="DI171" s="22" t="str">
        <f t="shared" si="210"/>
        <v/>
      </c>
      <c r="DJ171" s="22" t="str">
        <f t="shared" si="211"/>
        <v/>
      </c>
      <c r="DK171" s="22" t="str">
        <f t="shared" si="212"/>
        <v/>
      </c>
      <c r="DL171" s="22" t="str">
        <f t="shared" si="213"/>
        <v/>
      </c>
      <c r="DM171" s="22" t="str">
        <f t="shared" si="214"/>
        <v/>
      </c>
      <c r="DN171" s="22" t="str">
        <f t="shared" si="215"/>
        <v/>
      </c>
      <c r="DO171" s="22" t="str">
        <f t="shared" si="216"/>
        <v/>
      </c>
      <c r="DP171" s="22" t="str">
        <f t="shared" si="217"/>
        <v/>
      </c>
      <c r="DQ171" s="22" t="str">
        <f t="shared" si="218"/>
        <v/>
      </c>
      <c r="DR171" s="22" t="str">
        <f t="shared" si="219"/>
        <v/>
      </c>
      <c r="DS171" s="22" t="str">
        <f t="shared" si="220"/>
        <v/>
      </c>
      <c r="DT171" s="22" t="str">
        <f t="shared" si="221"/>
        <v/>
      </c>
      <c r="DU171" s="22" t="str">
        <f t="shared" si="222"/>
        <v/>
      </c>
      <c r="DV171" s="22" t="str">
        <f t="shared" si="223"/>
        <v/>
      </c>
      <c r="DW171" s="22" t="str">
        <f t="shared" si="224"/>
        <v/>
      </c>
      <c r="DX171" s="22" t="str">
        <f t="shared" si="225"/>
        <v/>
      </c>
      <c r="DY171" s="22" t="str">
        <f t="shared" si="226"/>
        <v/>
      </c>
      <c r="DZ171" s="22" t="str">
        <f t="shared" si="227"/>
        <v/>
      </c>
      <c r="EA171" s="22" t="str">
        <f t="shared" si="228"/>
        <v/>
      </c>
      <c r="EB171" s="22" t="str">
        <f t="shared" si="229"/>
        <v/>
      </c>
      <c r="EC171" s="22" t="str">
        <f t="shared" si="230"/>
        <v/>
      </c>
      <c r="ED171" s="22" t="str">
        <f t="shared" si="231"/>
        <v/>
      </c>
      <c r="EE171" s="22" t="str">
        <f t="shared" si="232"/>
        <v/>
      </c>
    </row>
    <row r="172" spans="5:135" ht="11.25" customHeight="1">
      <c r="E172" s="39"/>
      <c r="F172" s="22"/>
      <c r="G172" s="22"/>
      <c r="H172" s="32"/>
      <c r="I172" s="34"/>
      <c r="J172" s="37"/>
      <c r="K172" s="30"/>
      <c r="L172" s="24"/>
      <c r="M172" s="24"/>
      <c r="N172" s="45"/>
      <c r="O172" s="42"/>
      <c r="P172" s="20"/>
      <c r="Q172" s="2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DC172" s="22" t="str">
        <f t="shared" si="204"/>
        <v/>
      </c>
      <c r="DD172" s="22" t="str">
        <f t="shared" si="205"/>
        <v/>
      </c>
      <c r="DE172" s="22" t="str">
        <f t="shared" si="206"/>
        <v/>
      </c>
      <c r="DF172" s="22" t="str">
        <f t="shared" si="207"/>
        <v/>
      </c>
      <c r="DG172" s="22" t="str">
        <f t="shared" si="208"/>
        <v/>
      </c>
      <c r="DH172" s="22" t="str">
        <f t="shared" si="209"/>
        <v/>
      </c>
      <c r="DI172" s="22" t="str">
        <f t="shared" si="210"/>
        <v/>
      </c>
      <c r="DJ172" s="22" t="str">
        <f t="shared" si="211"/>
        <v/>
      </c>
      <c r="DK172" s="22" t="str">
        <f t="shared" si="212"/>
        <v/>
      </c>
      <c r="DL172" s="22" t="str">
        <f t="shared" si="213"/>
        <v/>
      </c>
      <c r="DM172" s="22" t="str">
        <f t="shared" si="214"/>
        <v/>
      </c>
      <c r="DN172" s="22" t="str">
        <f t="shared" si="215"/>
        <v/>
      </c>
      <c r="DO172" s="22" t="str">
        <f t="shared" si="216"/>
        <v/>
      </c>
      <c r="DP172" s="22" t="str">
        <f t="shared" si="217"/>
        <v/>
      </c>
      <c r="DQ172" s="22" t="str">
        <f t="shared" si="218"/>
        <v/>
      </c>
      <c r="DR172" s="22" t="str">
        <f t="shared" si="219"/>
        <v/>
      </c>
      <c r="DS172" s="22" t="str">
        <f t="shared" si="220"/>
        <v/>
      </c>
      <c r="DT172" s="22" t="str">
        <f t="shared" si="221"/>
        <v/>
      </c>
      <c r="DU172" s="22" t="str">
        <f t="shared" si="222"/>
        <v/>
      </c>
      <c r="DV172" s="22" t="str">
        <f t="shared" si="223"/>
        <v/>
      </c>
      <c r="DW172" s="22" t="str">
        <f t="shared" si="224"/>
        <v/>
      </c>
      <c r="DX172" s="22" t="str">
        <f t="shared" si="225"/>
        <v/>
      </c>
      <c r="DY172" s="22" t="str">
        <f t="shared" si="226"/>
        <v/>
      </c>
      <c r="DZ172" s="22" t="str">
        <f t="shared" si="227"/>
        <v/>
      </c>
      <c r="EA172" s="22" t="str">
        <f t="shared" si="228"/>
        <v/>
      </c>
      <c r="EB172" s="22" t="str">
        <f t="shared" si="229"/>
        <v/>
      </c>
      <c r="EC172" s="22" t="str">
        <f t="shared" si="230"/>
        <v/>
      </c>
      <c r="ED172" s="22" t="str">
        <f t="shared" si="231"/>
        <v/>
      </c>
      <c r="EE172" s="22" t="str">
        <f t="shared" si="232"/>
        <v/>
      </c>
    </row>
    <row r="173" spans="5:135" ht="11.25" customHeight="1">
      <c r="E173" s="39"/>
      <c r="F173" s="22"/>
      <c r="G173" s="22"/>
      <c r="H173" s="32"/>
      <c r="I173" s="34"/>
      <c r="J173" s="37"/>
      <c r="K173" s="30"/>
      <c r="L173" s="24"/>
      <c r="M173" s="24"/>
      <c r="N173" s="45"/>
      <c r="O173" s="42"/>
      <c r="P173" s="20"/>
      <c r="Q173" s="2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DC173" s="22" t="str">
        <f t="shared" si="204"/>
        <v/>
      </c>
      <c r="DD173" s="22" t="str">
        <f t="shared" si="205"/>
        <v/>
      </c>
      <c r="DE173" s="22" t="str">
        <f t="shared" si="206"/>
        <v/>
      </c>
      <c r="DF173" s="22" t="str">
        <f t="shared" si="207"/>
        <v/>
      </c>
      <c r="DG173" s="22" t="str">
        <f t="shared" si="208"/>
        <v/>
      </c>
      <c r="DH173" s="22" t="str">
        <f t="shared" si="209"/>
        <v/>
      </c>
      <c r="DI173" s="22" t="str">
        <f t="shared" si="210"/>
        <v/>
      </c>
      <c r="DJ173" s="22" t="str">
        <f t="shared" si="211"/>
        <v/>
      </c>
      <c r="DK173" s="22" t="str">
        <f t="shared" si="212"/>
        <v/>
      </c>
      <c r="DL173" s="22" t="str">
        <f t="shared" si="213"/>
        <v/>
      </c>
      <c r="DM173" s="22" t="str">
        <f t="shared" si="214"/>
        <v/>
      </c>
      <c r="DN173" s="22" t="str">
        <f t="shared" si="215"/>
        <v/>
      </c>
      <c r="DO173" s="22" t="str">
        <f t="shared" si="216"/>
        <v/>
      </c>
      <c r="DP173" s="22" t="str">
        <f t="shared" si="217"/>
        <v/>
      </c>
      <c r="DQ173" s="22" t="str">
        <f t="shared" si="218"/>
        <v/>
      </c>
      <c r="DR173" s="22" t="str">
        <f t="shared" si="219"/>
        <v/>
      </c>
      <c r="DS173" s="22" t="str">
        <f t="shared" si="220"/>
        <v/>
      </c>
      <c r="DT173" s="22" t="str">
        <f t="shared" si="221"/>
        <v/>
      </c>
      <c r="DU173" s="22" t="str">
        <f t="shared" si="222"/>
        <v/>
      </c>
      <c r="DV173" s="22" t="str">
        <f t="shared" si="223"/>
        <v/>
      </c>
      <c r="DW173" s="22" t="str">
        <f t="shared" si="224"/>
        <v/>
      </c>
      <c r="DX173" s="22" t="str">
        <f t="shared" si="225"/>
        <v/>
      </c>
      <c r="DY173" s="22" t="str">
        <f t="shared" si="226"/>
        <v/>
      </c>
      <c r="DZ173" s="22" t="str">
        <f t="shared" si="227"/>
        <v/>
      </c>
      <c r="EA173" s="22" t="str">
        <f t="shared" si="228"/>
        <v/>
      </c>
      <c r="EB173" s="22" t="str">
        <f t="shared" si="229"/>
        <v/>
      </c>
      <c r="EC173" s="22" t="str">
        <f t="shared" si="230"/>
        <v/>
      </c>
      <c r="ED173" s="22" t="str">
        <f t="shared" si="231"/>
        <v/>
      </c>
      <c r="EE173" s="22" t="str">
        <f t="shared" si="232"/>
        <v/>
      </c>
    </row>
    <row r="174" spans="5:135" ht="11.25" customHeight="1">
      <c r="F174" s="21"/>
      <c r="G174" s="20"/>
      <c r="H174" s="21"/>
      <c r="I174" s="35"/>
      <c r="J174" s="38"/>
      <c r="K174" s="48"/>
      <c r="L174" s="23"/>
      <c r="M174" s="23"/>
      <c r="N174" s="46"/>
      <c r="O174" s="43"/>
      <c r="P174" s="20"/>
      <c r="Q174" s="2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DC174" s="22" t="str">
        <f t="shared" si="204"/>
        <v/>
      </c>
      <c r="DD174" s="22" t="str">
        <f t="shared" si="205"/>
        <v/>
      </c>
      <c r="DE174" s="22" t="str">
        <f t="shared" si="206"/>
        <v/>
      </c>
      <c r="DF174" s="22" t="str">
        <f t="shared" si="207"/>
        <v/>
      </c>
      <c r="DG174" s="22" t="str">
        <f t="shared" si="208"/>
        <v/>
      </c>
      <c r="DH174" s="22" t="str">
        <f t="shared" si="209"/>
        <v/>
      </c>
      <c r="DI174" s="22" t="str">
        <f t="shared" si="210"/>
        <v/>
      </c>
      <c r="DJ174" s="22" t="str">
        <f t="shared" si="211"/>
        <v/>
      </c>
      <c r="DK174" s="22" t="str">
        <f t="shared" si="212"/>
        <v/>
      </c>
      <c r="DL174" s="22" t="str">
        <f t="shared" si="213"/>
        <v/>
      </c>
      <c r="DM174" s="22" t="str">
        <f t="shared" si="214"/>
        <v/>
      </c>
      <c r="DN174" s="22" t="str">
        <f t="shared" si="215"/>
        <v/>
      </c>
      <c r="DO174" s="22" t="str">
        <f t="shared" si="216"/>
        <v/>
      </c>
      <c r="DP174" s="22" t="str">
        <f t="shared" si="217"/>
        <v/>
      </c>
      <c r="DQ174" s="22" t="str">
        <f t="shared" si="218"/>
        <v/>
      </c>
      <c r="DR174" s="22" t="str">
        <f t="shared" si="219"/>
        <v/>
      </c>
      <c r="DS174" s="22" t="str">
        <f t="shared" si="220"/>
        <v/>
      </c>
      <c r="DT174" s="22" t="str">
        <f t="shared" si="221"/>
        <v/>
      </c>
      <c r="DU174" s="22" t="str">
        <f t="shared" si="222"/>
        <v/>
      </c>
      <c r="DV174" s="22" t="str">
        <f t="shared" si="223"/>
        <v/>
      </c>
      <c r="DW174" s="22" t="str">
        <f t="shared" si="224"/>
        <v/>
      </c>
      <c r="DX174" s="22" t="str">
        <f t="shared" si="225"/>
        <v/>
      </c>
      <c r="DY174" s="22" t="str">
        <f t="shared" si="226"/>
        <v/>
      </c>
      <c r="DZ174" s="22" t="str">
        <f t="shared" si="227"/>
        <v/>
      </c>
      <c r="EA174" s="22" t="str">
        <f t="shared" si="228"/>
        <v/>
      </c>
      <c r="EB174" s="22" t="str">
        <f t="shared" si="229"/>
        <v/>
      </c>
      <c r="EC174" s="22" t="str">
        <f t="shared" si="230"/>
        <v/>
      </c>
      <c r="ED174" s="22" t="str">
        <f t="shared" si="231"/>
        <v/>
      </c>
      <c r="EE174" s="22" t="str">
        <f t="shared" si="232"/>
        <v/>
      </c>
    </row>
    <row r="175" spans="5:135" ht="11.25" customHeight="1">
      <c r="F175" s="21"/>
      <c r="G175" s="20"/>
      <c r="H175" s="21"/>
      <c r="I175" s="35"/>
      <c r="J175" s="38"/>
      <c r="K175" s="48"/>
      <c r="L175" s="23"/>
      <c r="M175" s="23"/>
      <c r="N175" s="46"/>
      <c r="O175" s="43"/>
      <c r="P175" s="20"/>
      <c r="Q175" s="2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DC175" s="22" t="str">
        <f t="shared" si="204"/>
        <v/>
      </c>
      <c r="DD175" s="22" t="str">
        <f t="shared" si="205"/>
        <v/>
      </c>
      <c r="DE175" s="22" t="str">
        <f t="shared" si="206"/>
        <v/>
      </c>
      <c r="DF175" s="22" t="str">
        <f t="shared" si="207"/>
        <v/>
      </c>
      <c r="DG175" s="22" t="str">
        <f t="shared" si="208"/>
        <v/>
      </c>
      <c r="DH175" s="22" t="str">
        <f t="shared" si="209"/>
        <v/>
      </c>
      <c r="DI175" s="22" t="str">
        <f t="shared" si="210"/>
        <v/>
      </c>
      <c r="DJ175" s="22" t="str">
        <f t="shared" si="211"/>
        <v/>
      </c>
      <c r="DK175" s="22" t="str">
        <f t="shared" si="212"/>
        <v/>
      </c>
      <c r="DL175" s="22" t="str">
        <f t="shared" si="213"/>
        <v/>
      </c>
      <c r="DM175" s="22" t="str">
        <f t="shared" si="214"/>
        <v/>
      </c>
      <c r="DN175" s="22" t="str">
        <f t="shared" si="215"/>
        <v/>
      </c>
      <c r="DO175" s="22" t="str">
        <f t="shared" si="216"/>
        <v/>
      </c>
      <c r="DP175" s="22" t="str">
        <f t="shared" si="217"/>
        <v/>
      </c>
      <c r="DQ175" s="22" t="str">
        <f t="shared" si="218"/>
        <v/>
      </c>
      <c r="DR175" s="22" t="str">
        <f t="shared" si="219"/>
        <v/>
      </c>
      <c r="DS175" s="22" t="str">
        <f t="shared" si="220"/>
        <v/>
      </c>
      <c r="DT175" s="22" t="str">
        <f t="shared" si="221"/>
        <v/>
      </c>
      <c r="DU175" s="22" t="str">
        <f t="shared" si="222"/>
        <v/>
      </c>
      <c r="DV175" s="22" t="str">
        <f t="shared" si="223"/>
        <v/>
      </c>
      <c r="DW175" s="22" t="str">
        <f t="shared" si="224"/>
        <v/>
      </c>
      <c r="DX175" s="22" t="str">
        <f t="shared" si="225"/>
        <v/>
      </c>
      <c r="DY175" s="22" t="str">
        <f t="shared" si="226"/>
        <v/>
      </c>
      <c r="DZ175" s="22" t="str">
        <f t="shared" si="227"/>
        <v/>
      </c>
      <c r="EA175" s="22" t="str">
        <f t="shared" si="228"/>
        <v/>
      </c>
      <c r="EB175" s="22" t="str">
        <f t="shared" si="229"/>
        <v/>
      </c>
      <c r="EC175" s="22" t="str">
        <f t="shared" si="230"/>
        <v/>
      </c>
      <c r="ED175" s="22" t="str">
        <f t="shared" si="231"/>
        <v/>
      </c>
      <c r="EE175" s="22" t="str">
        <f t="shared" si="232"/>
        <v/>
      </c>
    </row>
    <row r="176" spans="5:135" ht="11.25" customHeight="1">
      <c r="F176" s="21"/>
      <c r="G176" s="20"/>
      <c r="H176" s="21"/>
      <c r="I176" s="35"/>
      <c r="J176" s="38"/>
      <c r="K176" s="48"/>
      <c r="L176" s="23"/>
      <c r="M176" s="23"/>
      <c r="N176" s="46"/>
      <c r="O176" s="43"/>
      <c r="P176" s="20"/>
      <c r="Q176" s="2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DC176" s="22" t="str">
        <f t="shared" si="204"/>
        <v/>
      </c>
      <c r="DD176" s="22" t="str">
        <f t="shared" si="205"/>
        <v/>
      </c>
      <c r="DE176" s="22" t="str">
        <f t="shared" si="206"/>
        <v/>
      </c>
      <c r="DF176" s="22" t="str">
        <f t="shared" si="207"/>
        <v/>
      </c>
      <c r="DG176" s="22" t="str">
        <f t="shared" si="208"/>
        <v/>
      </c>
      <c r="DH176" s="22" t="str">
        <f t="shared" si="209"/>
        <v/>
      </c>
      <c r="DI176" s="22" t="str">
        <f t="shared" si="210"/>
        <v/>
      </c>
      <c r="DJ176" s="22" t="str">
        <f t="shared" si="211"/>
        <v/>
      </c>
      <c r="DK176" s="22" t="str">
        <f t="shared" si="212"/>
        <v/>
      </c>
      <c r="DL176" s="22" t="str">
        <f t="shared" si="213"/>
        <v/>
      </c>
      <c r="DM176" s="22" t="str">
        <f t="shared" si="214"/>
        <v/>
      </c>
      <c r="DN176" s="22" t="str">
        <f t="shared" si="215"/>
        <v/>
      </c>
      <c r="DO176" s="22" t="str">
        <f t="shared" si="216"/>
        <v/>
      </c>
      <c r="DP176" s="22" t="str">
        <f t="shared" si="217"/>
        <v/>
      </c>
      <c r="DQ176" s="22" t="str">
        <f t="shared" si="218"/>
        <v/>
      </c>
      <c r="DR176" s="22" t="str">
        <f t="shared" si="219"/>
        <v/>
      </c>
      <c r="DS176" s="22" t="str">
        <f t="shared" si="220"/>
        <v/>
      </c>
      <c r="DT176" s="22" t="str">
        <f t="shared" si="221"/>
        <v/>
      </c>
      <c r="DU176" s="22" t="str">
        <f t="shared" si="222"/>
        <v/>
      </c>
      <c r="DV176" s="22" t="str">
        <f t="shared" si="223"/>
        <v/>
      </c>
      <c r="DW176" s="22" t="str">
        <f t="shared" si="224"/>
        <v/>
      </c>
      <c r="DX176" s="22" t="str">
        <f t="shared" si="225"/>
        <v/>
      </c>
      <c r="DY176" s="22" t="str">
        <f t="shared" si="226"/>
        <v/>
      </c>
      <c r="DZ176" s="22" t="str">
        <f t="shared" si="227"/>
        <v/>
      </c>
      <c r="EA176" s="22" t="str">
        <f t="shared" si="228"/>
        <v/>
      </c>
      <c r="EB176" s="22" t="str">
        <f t="shared" si="229"/>
        <v/>
      </c>
      <c r="EC176" s="22" t="str">
        <f t="shared" si="230"/>
        <v/>
      </c>
      <c r="ED176" s="22" t="str">
        <f t="shared" si="231"/>
        <v/>
      </c>
      <c r="EE176" s="22" t="str">
        <f t="shared" si="232"/>
        <v/>
      </c>
    </row>
    <row r="177" spans="2:135" ht="11.25" customHeight="1">
      <c r="F177" s="21"/>
      <c r="G177" s="20"/>
      <c r="H177" s="21"/>
      <c r="I177" s="35"/>
      <c r="J177" s="38"/>
      <c r="K177" s="48"/>
      <c r="L177" s="23"/>
      <c r="M177" s="23"/>
      <c r="N177" s="46"/>
      <c r="O177" s="43"/>
      <c r="P177" s="20"/>
      <c r="Q177" s="2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DC177" s="22" t="str">
        <f t="shared" si="204"/>
        <v/>
      </c>
      <c r="DD177" s="22" t="str">
        <f t="shared" si="205"/>
        <v/>
      </c>
      <c r="DE177" s="22" t="str">
        <f t="shared" si="206"/>
        <v/>
      </c>
      <c r="DF177" s="22" t="str">
        <f t="shared" si="207"/>
        <v/>
      </c>
      <c r="DG177" s="22" t="str">
        <f t="shared" si="208"/>
        <v/>
      </c>
      <c r="DH177" s="22" t="str">
        <f t="shared" si="209"/>
        <v/>
      </c>
      <c r="DI177" s="22" t="str">
        <f t="shared" si="210"/>
        <v/>
      </c>
      <c r="DJ177" s="22" t="str">
        <f t="shared" si="211"/>
        <v/>
      </c>
      <c r="DK177" s="22" t="str">
        <f t="shared" si="212"/>
        <v/>
      </c>
      <c r="DL177" s="22" t="str">
        <f t="shared" si="213"/>
        <v/>
      </c>
      <c r="DM177" s="22" t="str">
        <f t="shared" si="214"/>
        <v/>
      </c>
      <c r="DN177" s="22" t="str">
        <f t="shared" si="215"/>
        <v/>
      </c>
      <c r="DO177" s="22" t="str">
        <f t="shared" si="216"/>
        <v/>
      </c>
      <c r="DP177" s="22" t="str">
        <f t="shared" si="217"/>
        <v/>
      </c>
      <c r="DQ177" s="22" t="str">
        <f t="shared" si="218"/>
        <v/>
      </c>
      <c r="DR177" s="22" t="str">
        <f t="shared" si="219"/>
        <v/>
      </c>
      <c r="DS177" s="22" t="str">
        <f t="shared" si="220"/>
        <v/>
      </c>
      <c r="DT177" s="22" t="str">
        <f t="shared" si="221"/>
        <v/>
      </c>
      <c r="DU177" s="22" t="str">
        <f t="shared" si="222"/>
        <v/>
      </c>
      <c r="DV177" s="22" t="str">
        <f t="shared" si="223"/>
        <v/>
      </c>
      <c r="DW177" s="22" t="str">
        <f t="shared" si="224"/>
        <v/>
      </c>
      <c r="DX177" s="22" t="str">
        <f t="shared" si="225"/>
        <v/>
      </c>
      <c r="DY177" s="22" t="str">
        <f t="shared" si="226"/>
        <v/>
      </c>
      <c r="DZ177" s="22" t="str">
        <f t="shared" si="227"/>
        <v/>
      </c>
      <c r="EA177" s="22" t="str">
        <f t="shared" si="228"/>
        <v/>
      </c>
      <c r="EB177" s="22" t="str">
        <f t="shared" si="229"/>
        <v/>
      </c>
      <c r="EC177" s="22" t="str">
        <f t="shared" si="230"/>
        <v/>
      </c>
      <c r="ED177" s="22" t="str">
        <f t="shared" si="231"/>
        <v/>
      </c>
      <c r="EE177" s="22" t="str">
        <f t="shared" si="232"/>
        <v/>
      </c>
    </row>
    <row r="178" spans="2:135" ht="11.25" customHeight="1">
      <c r="F178" s="21"/>
      <c r="G178" s="20"/>
      <c r="H178" s="21"/>
      <c r="I178" s="35"/>
      <c r="J178" s="38"/>
      <c r="K178" s="48"/>
      <c r="L178" s="23"/>
      <c r="M178" s="23"/>
      <c r="N178" s="46"/>
      <c r="O178" s="43"/>
      <c r="P178" s="20"/>
      <c r="Q178" s="2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DC178" s="22" t="str">
        <f>IF(Q179=1977,IF($E179=0,"",$E179),"")</f>
        <v/>
      </c>
      <c r="DD178" s="22" t="str">
        <f>IF(Q179=1978,IF($E179=0,"",$E179),"")</f>
        <v/>
      </c>
      <c r="DE178" s="22" t="str">
        <f>IF(Q179=1979,IF($E179=0,"",$E179),"")</f>
        <v/>
      </c>
      <c r="DF178" s="22" t="str">
        <f>IF(Q179=1980,IF($E179=0,"",$E179),"")</f>
        <v/>
      </c>
      <c r="DG178" s="22" t="str">
        <f>IF(Q179=1981,IF($E179=0,"",$E179),"")</f>
        <v/>
      </c>
      <c r="DH178" s="22" t="str">
        <f>IF(Q179=1982,IF($E179=0,"",$E179),"")</f>
        <v/>
      </c>
      <c r="DI178" s="22" t="str">
        <f>IF(Q179=1983,IF($E179=0,"",$E179),"")</f>
        <v/>
      </c>
      <c r="DJ178" s="22" t="str">
        <f>IF(Q179=1984,IF($E179=0,"",$E179),"")</f>
        <v/>
      </c>
      <c r="DK178" s="22" t="str">
        <f>IF(Q179=1985,IF($E179=0,"",$E179),"")</f>
        <v/>
      </c>
      <c r="DL178" s="22" t="str">
        <f>IF(Q179=1986,IF($E179=0,"",$E179),"")</f>
        <v/>
      </c>
      <c r="DM178" s="22" t="str">
        <f>IF(Q179=1987,IF($E179=0,"",$E179),"")</f>
        <v/>
      </c>
      <c r="DN178" s="22" t="str">
        <f>IF(Q179=1988,IF($E179=0,"",$E179),"")</f>
        <v/>
      </c>
      <c r="DO178" s="22" t="str">
        <f>IF(Q179=1989,IF($E179=0,"",$E179),"")</f>
        <v/>
      </c>
      <c r="DP178" s="22" t="str">
        <f>IF(Q179=1990,IF($E179=0,"",$E179),"")</f>
        <v/>
      </c>
      <c r="DQ178" s="22" t="str">
        <f>IF(Q179=1991,IF($E179=0,"",$E179),"")</f>
        <v/>
      </c>
      <c r="DR178" s="22" t="str">
        <f>IF(Q179=1992,IF($E179=0,"",$E179),"")</f>
        <v/>
      </c>
      <c r="DS178" s="22" t="str">
        <f>IF(Q179=1993,IF($E179=0,"",$E179),"")</f>
        <v/>
      </c>
      <c r="DT178" s="22" t="str">
        <f>IF(Q179=1994,IF($E179=0,"",$E179),"")</f>
        <v/>
      </c>
      <c r="DU178" s="22" t="str">
        <f>IF(Q179=1995,IF($E179=0,"",$E179),"")</f>
        <v/>
      </c>
      <c r="DV178" s="22" t="str">
        <f>IF(Q179=1996,IF($E179=0,"",$E179),"")</f>
        <v/>
      </c>
      <c r="DW178" s="22" t="str">
        <f>IF(Q179=1997,IF($E179=0,"",$E179),"")</f>
        <v/>
      </c>
      <c r="DX178" s="22" t="str">
        <f>IF(Q179=1998,IF($E179=0,"",$E179),"")</f>
        <v/>
      </c>
      <c r="DY178" s="22" t="str">
        <f>IF(Q179=1999,IF($E179=0,"",$E179),"")</f>
        <v/>
      </c>
      <c r="DZ178" s="22" t="str">
        <f>IF(Q179=2000,IF($E179=0,"",$E179),"")</f>
        <v/>
      </c>
      <c r="EA178" s="22" t="str">
        <f>IF(Q179=2001,IF($E179=0,"",$E179),"")</f>
        <v/>
      </c>
      <c r="EB178" s="22" t="str">
        <f>IF(Q179=2002,IF($E179=0,"",$E179),"")</f>
        <v/>
      </c>
      <c r="EC178" s="22" t="str">
        <f>IF(Q179=2003,IF($E179=0,"",$E179),"")</f>
        <v/>
      </c>
      <c r="ED178" s="22" t="str">
        <f>IF(Q179=2004,IF($E179=0,"",$E179),"")</f>
        <v/>
      </c>
      <c r="EE178" s="22" t="str">
        <f>IF(Q179=2005,IF($E179=0,"",$E179),"")</f>
        <v/>
      </c>
    </row>
    <row r="179" spans="2:135" ht="11.25" customHeight="1">
      <c r="F179" s="21"/>
      <c r="G179" s="20"/>
      <c r="H179" s="21"/>
      <c r="I179" s="35"/>
      <c r="J179" s="38"/>
      <c r="K179" s="48"/>
      <c r="L179" s="23"/>
      <c r="M179" s="23"/>
      <c r="N179" s="46"/>
      <c r="O179" s="43"/>
      <c r="P179" s="20"/>
      <c r="Q179" s="2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DC179" s="22" t="str">
        <f t="shared" si="204"/>
        <v/>
      </c>
      <c r="DD179" s="22" t="str">
        <f t="shared" si="205"/>
        <v/>
      </c>
      <c r="DE179" s="22" t="str">
        <f t="shared" si="206"/>
        <v/>
      </c>
      <c r="DF179" s="22" t="str">
        <f t="shared" si="207"/>
        <v/>
      </c>
      <c r="DG179" s="22" t="str">
        <f t="shared" si="208"/>
        <v/>
      </c>
      <c r="DH179" s="22" t="str">
        <f t="shared" si="209"/>
        <v/>
      </c>
      <c r="DI179" s="22" t="str">
        <f t="shared" si="210"/>
        <v/>
      </c>
      <c r="DJ179" s="22" t="str">
        <f t="shared" si="211"/>
        <v/>
      </c>
      <c r="DK179" s="22" t="str">
        <f t="shared" si="212"/>
        <v/>
      </c>
      <c r="DL179" s="22" t="str">
        <f t="shared" si="213"/>
        <v/>
      </c>
      <c r="DM179" s="22" t="str">
        <f t="shared" si="214"/>
        <v/>
      </c>
      <c r="DN179" s="22" t="str">
        <f t="shared" si="215"/>
        <v/>
      </c>
      <c r="DO179" s="22" t="str">
        <f t="shared" si="216"/>
        <v/>
      </c>
      <c r="DP179" s="22" t="str">
        <f t="shared" si="217"/>
        <v/>
      </c>
      <c r="DQ179" s="22" t="str">
        <f t="shared" si="218"/>
        <v/>
      </c>
      <c r="DR179" s="22" t="str">
        <f t="shared" si="219"/>
        <v/>
      </c>
      <c r="DS179" s="22" t="str">
        <f t="shared" si="220"/>
        <v/>
      </c>
      <c r="DT179" s="22" t="str">
        <f t="shared" si="221"/>
        <v/>
      </c>
      <c r="DU179" s="22" t="str">
        <f t="shared" si="222"/>
        <v/>
      </c>
      <c r="DV179" s="22" t="str">
        <f t="shared" si="223"/>
        <v/>
      </c>
      <c r="DW179" s="22" t="str">
        <f t="shared" si="224"/>
        <v/>
      </c>
      <c r="DX179" s="22" t="str">
        <f t="shared" si="225"/>
        <v/>
      </c>
      <c r="DY179" s="22" t="str">
        <f t="shared" si="226"/>
        <v/>
      </c>
      <c r="DZ179" s="22" t="str">
        <f t="shared" si="227"/>
        <v/>
      </c>
      <c r="EA179" s="22" t="str">
        <f t="shared" si="228"/>
        <v/>
      </c>
      <c r="EB179" s="22" t="str">
        <f t="shared" si="229"/>
        <v/>
      </c>
      <c r="EC179" s="22" t="str">
        <f t="shared" si="230"/>
        <v/>
      </c>
      <c r="ED179" s="22" t="str">
        <f t="shared" si="231"/>
        <v/>
      </c>
      <c r="EE179" s="22" t="str">
        <f t="shared" si="232"/>
        <v/>
      </c>
    </row>
    <row r="180" spans="2:135" ht="11.25" customHeight="1">
      <c r="F180" s="21"/>
      <c r="G180" s="20"/>
      <c r="H180" s="21"/>
      <c r="I180" s="35"/>
      <c r="J180" s="38"/>
      <c r="K180" s="48"/>
      <c r="L180" s="23"/>
      <c r="M180" s="23"/>
      <c r="N180" s="46"/>
      <c r="O180" s="43"/>
      <c r="P180" s="20"/>
      <c r="Q180" s="2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DC180" s="22" t="str">
        <f t="shared" si="204"/>
        <v/>
      </c>
      <c r="DD180" s="22" t="str">
        <f t="shared" si="205"/>
        <v/>
      </c>
      <c r="DE180" s="22" t="str">
        <f t="shared" si="206"/>
        <v/>
      </c>
      <c r="DF180" s="22" t="str">
        <f t="shared" si="207"/>
        <v/>
      </c>
      <c r="DG180" s="22" t="str">
        <f t="shared" si="208"/>
        <v/>
      </c>
      <c r="DH180" s="22" t="str">
        <f t="shared" si="209"/>
        <v/>
      </c>
      <c r="DI180" s="22" t="str">
        <f t="shared" si="210"/>
        <v/>
      </c>
      <c r="DJ180" s="22" t="str">
        <f t="shared" si="211"/>
        <v/>
      </c>
      <c r="DK180" s="22" t="str">
        <f t="shared" si="212"/>
        <v/>
      </c>
      <c r="DL180" s="22" t="str">
        <f t="shared" si="213"/>
        <v/>
      </c>
      <c r="DM180" s="22" t="str">
        <f t="shared" si="214"/>
        <v/>
      </c>
      <c r="DN180" s="22" t="str">
        <f t="shared" si="215"/>
        <v/>
      </c>
      <c r="DO180" s="22" t="str">
        <f t="shared" si="216"/>
        <v/>
      </c>
      <c r="DP180" s="22" t="str">
        <f t="shared" si="217"/>
        <v/>
      </c>
      <c r="DQ180" s="22" t="str">
        <f t="shared" si="218"/>
        <v/>
      </c>
      <c r="DR180" s="22" t="str">
        <f t="shared" si="219"/>
        <v/>
      </c>
      <c r="DS180" s="22" t="str">
        <f t="shared" si="220"/>
        <v/>
      </c>
      <c r="DT180" s="22" t="str">
        <f t="shared" si="221"/>
        <v/>
      </c>
      <c r="DU180" s="22" t="str">
        <f t="shared" si="222"/>
        <v/>
      </c>
      <c r="DV180" s="22" t="str">
        <f t="shared" si="223"/>
        <v/>
      </c>
      <c r="DW180" s="22" t="str">
        <f t="shared" si="224"/>
        <v/>
      </c>
      <c r="DX180" s="22" t="str">
        <f t="shared" si="225"/>
        <v/>
      </c>
      <c r="DY180" s="22" t="str">
        <f t="shared" si="226"/>
        <v/>
      </c>
      <c r="DZ180" s="22" t="str">
        <f t="shared" si="227"/>
        <v/>
      </c>
      <c r="EA180" s="22" t="str">
        <f t="shared" si="228"/>
        <v/>
      </c>
      <c r="EB180" s="22" t="str">
        <f t="shared" si="229"/>
        <v/>
      </c>
      <c r="EC180" s="22" t="str">
        <f t="shared" si="230"/>
        <v/>
      </c>
      <c r="ED180" s="22" t="str">
        <f t="shared" si="231"/>
        <v/>
      </c>
      <c r="EE180" s="22" t="str">
        <f t="shared" si="232"/>
        <v/>
      </c>
    </row>
    <row r="181" spans="2:135" ht="11.25" customHeight="1">
      <c r="F181" s="21"/>
      <c r="G181" s="20"/>
      <c r="H181" s="21"/>
      <c r="I181" s="35"/>
      <c r="J181" s="38"/>
      <c r="K181" s="48"/>
      <c r="L181" s="23"/>
      <c r="M181" s="23"/>
      <c r="N181" s="46"/>
      <c r="O181" s="43"/>
      <c r="P181" s="20"/>
      <c r="Q181" s="2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DC181" s="22" t="str">
        <f t="shared" si="204"/>
        <v/>
      </c>
      <c r="DD181" s="22" t="str">
        <f t="shared" si="205"/>
        <v/>
      </c>
      <c r="DE181" s="22" t="str">
        <f t="shared" si="206"/>
        <v/>
      </c>
      <c r="DF181" s="22" t="str">
        <f t="shared" si="207"/>
        <v/>
      </c>
      <c r="DG181" s="22" t="str">
        <f t="shared" si="208"/>
        <v/>
      </c>
      <c r="DH181" s="22" t="str">
        <f t="shared" si="209"/>
        <v/>
      </c>
      <c r="DI181" s="22" t="str">
        <f t="shared" si="210"/>
        <v/>
      </c>
      <c r="DJ181" s="22" t="str">
        <f t="shared" si="211"/>
        <v/>
      </c>
      <c r="DK181" s="22" t="str">
        <f t="shared" si="212"/>
        <v/>
      </c>
      <c r="DL181" s="22" t="str">
        <f t="shared" si="213"/>
        <v/>
      </c>
      <c r="DM181" s="22" t="str">
        <f t="shared" si="214"/>
        <v/>
      </c>
      <c r="DN181" s="22" t="str">
        <f t="shared" si="215"/>
        <v/>
      </c>
      <c r="DO181" s="22" t="str">
        <f t="shared" si="216"/>
        <v/>
      </c>
      <c r="DP181" s="22" t="str">
        <f t="shared" si="217"/>
        <v/>
      </c>
      <c r="DQ181" s="22" t="str">
        <f t="shared" si="218"/>
        <v/>
      </c>
      <c r="DR181" s="22" t="str">
        <f t="shared" si="219"/>
        <v/>
      </c>
      <c r="DS181" s="22" t="str">
        <f t="shared" si="220"/>
        <v/>
      </c>
      <c r="DT181" s="22" t="str">
        <f t="shared" si="221"/>
        <v/>
      </c>
      <c r="DU181" s="22" t="str">
        <f t="shared" si="222"/>
        <v/>
      </c>
      <c r="DV181" s="22" t="str">
        <f t="shared" si="223"/>
        <v/>
      </c>
      <c r="DW181" s="22" t="str">
        <f t="shared" si="224"/>
        <v/>
      </c>
      <c r="DX181" s="22" t="str">
        <f t="shared" si="225"/>
        <v/>
      </c>
      <c r="DY181" s="22" t="str">
        <f t="shared" si="226"/>
        <v/>
      </c>
      <c r="DZ181" s="22" t="str">
        <f t="shared" si="227"/>
        <v/>
      </c>
      <c r="EA181" s="22" t="str">
        <f t="shared" si="228"/>
        <v/>
      </c>
      <c r="EB181" s="22" t="str">
        <f t="shared" si="229"/>
        <v/>
      </c>
      <c r="EC181" s="22" t="str">
        <f t="shared" si="230"/>
        <v/>
      </c>
      <c r="ED181" s="22" t="str">
        <f t="shared" si="231"/>
        <v/>
      </c>
      <c r="EE181" s="22" t="str">
        <f t="shared" si="232"/>
        <v/>
      </c>
    </row>
    <row r="182" spans="2:135" ht="11.25" customHeight="1">
      <c r="F182" s="21"/>
      <c r="G182" s="20"/>
      <c r="H182" s="21"/>
      <c r="I182" s="35"/>
      <c r="J182" s="38"/>
      <c r="K182" s="48"/>
      <c r="L182" s="23"/>
      <c r="M182" s="23"/>
      <c r="N182" s="46"/>
      <c r="O182" s="43"/>
      <c r="P182" s="20"/>
      <c r="Q182" s="2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DC182" s="22" t="str">
        <f t="shared" si="204"/>
        <v/>
      </c>
      <c r="DD182" s="22" t="str">
        <f t="shared" si="205"/>
        <v/>
      </c>
      <c r="DE182" s="22" t="str">
        <f t="shared" si="206"/>
        <v/>
      </c>
      <c r="DF182" s="22" t="str">
        <f t="shared" si="207"/>
        <v/>
      </c>
      <c r="DG182" s="22" t="str">
        <f t="shared" si="208"/>
        <v/>
      </c>
      <c r="DH182" s="22" t="str">
        <f t="shared" si="209"/>
        <v/>
      </c>
      <c r="DI182" s="22" t="str">
        <f t="shared" si="210"/>
        <v/>
      </c>
      <c r="DJ182" s="22" t="str">
        <f t="shared" si="211"/>
        <v/>
      </c>
      <c r="DK182" s="22" t="str">
        <f t="shared" si="212"/>
        <v/>
      </c>
      <c r="DL182" s="22" t="str">
        <f t="shared" si="213"/>
        <v/>
      </c>
      <c r="DM182" s="22" t="str">
        <f t="shared" si="214"/>
        <v/>
      </c>
      <c r="DN182" s="22" t="str">
        <f t="shared" si="215"/>
        <v/>
      </c>
      <c r="DO182" s="22" t="str">
        <f t="shared" si="216"/>
        <v/>
      </c>
      <c r="DP182" s="22" t="str">
        <f t="shared" si="217"/>
        <v/>
      </c>
      <c r="DQ182" s="22" t="str">
        <f t="shared" si="218"/>
        <v/>
      </c>
      <c r="DR182" s="22" t="str">
        <f t="shared" si="219"/>
        <v/>
      </c>
      <c r="DS182" s="22" t="str">
        <f t="shared" si="220"/>
        <v/>
      </c>
      <c r="DT182" s="22" t="str">
        <f t="shared" si="221"/>
        <v/>
      </c>
      <c r="DU182" s="22" t="str">
        <f t="shared" si="222"/>
        <v/>
      </c>
      <c r="DV182" s="22" t="str">
        <f t="shared" si="223"/>
        <v/>
      </c>
      <c r="DW182" s="22" t="str">
        <f t="shared" si="224"/>
        <v/>
      </c>
      <c r="DX182" s="22" t="str">
        <f t="shared" si="225"/>
        <v/>
      </c>
      <c r="DY182" s="22" t="str">
        <f t="shared" si="226"/>
        <v/>
      </c>
      <c r="DZ182" s="22" t="str">
        <f t="shared" si="227"/>
        <v/>
      </c>
      <c r="EA182" s="22" t="str">
        <f t="shared" si="228"/>
        <v/>
      </c>
      <c r="EB182" s="22" t="str">
        <f t="shared" si="229"/>
        <v/>
      </c>
      <c r="EC182" s="22" t="str">
        <f t="shared" si="230"/>
        <v/>
      </c>
      <c r="ED182" s="22" t="str">
        <f t="shared" si="231"/>
        <v/>
      </c>
      <c r="EE182" s="22" t="str">
        <f t="shared" si="232"/>
        <v/>
      </c>
    </row>
    <row r="183" spans="2:135" ht="11.25" customHeight="1">
      <c r="F183" s="21"/>
      <c r="G183" s="20"/>
      <c r="H183" s="21"/>
      <c r="I183" s="35"/>
      <c r="J183" s="38"/>
      <c r="K183" s="48"/>
      <c r="L183" s="23"/>
      <c r="M183" s="23"/>
      <c r="N183" s="46"/>
      <c r="O183" s="43"/>
      <c r="P183" s="20"/>
      <c r="Q183" s="2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DC183" s="22" t="str">
        <f t="shared" si="204"/>
        <v/>
      </c>
      <c r="DD183" s="22" t="str">
        <f t="shared" si="205"/>
        <v/>
      </c>
      <c r="DE183" s="22" t="str">
        <f t="shared" si="206"/>
        <v/>
      </c>
      <c r="DF183" s="22" t="str">
        <f t="shared" si="207"/>
        <v/>
      </c>
      <c r="DG183" s="22" t="str">
        <f t="shared" si="208"/>
        <v/>
      </c>
      <c r="DH183" s="22" t="str">
        <f t="shared" si="209"/>
        <v/>
      </c>
      <c r="DI183" s="22" t="str">
        <f t="shared" si="210"/>
        <v/>
      </c>
      <c r="DJ183" s="22" t="str">
        <f t="shared" si="211"/>
        <v/>
      </c>
      <c r="DK183" s="22" t="str">
        <f t="shared" si="212"/>
        <v/>
      </c>
      <c r="DL183" s="22" t="str">
        <f t="shared" si="213"/>
        <v/>
      </c>
      <c r="DM183" s="22" t="str">
        <f t="shared" si="214"/>
        <v/>
      </c>
      <c r="DN183" s="22" t="str">
        <f t="shared" si="215"/>
        <v/>
      </c>
      <c r="DO183" s="22" t="str">
        <f t="shared" si="216"/>
        <v/>
      </c>
      <c r="DP183" s="22" t="str">
        <f t="shared" si="217"/>
        <v/>
      </c>
      <c r="DQ183" s="22" t="str">
        <f t="shared" si="218"/>
        <v/>
      </c>
      <c r="DR183" s="22" t="str">
        <f t="shared" si="219"/>
        <v/>
      </c>
      <c r="DS183" s="22" t="str">
        <f t="shared" si="220"/>
        <v/>
      </c>
      <c r="DT183" s="22" t="str">
        <f t="shared" si="221"/>
        <v/>
      </c>
      <c r="DU183" s="22" t="str">
        <f t="shared" si="222"/>
        <v/>
      </c>
      <c r="DV183" s="22" t="str">
        <f t="shared" si="223"/>
        <v/>
      </c>
      <c r="DW183" s="22" t="str">
        <f t="shared" si="224"/>
        <v/>
      </c>
      <c r="DX183" s="22" t="str">
        <f t="shared" si="225"/>
        <v/>
      </c>
      <c r="DY183" s="22" t="str">
        <f t="shared" si="226"/>
        <v/>
      </c>
      <c r="DZ183" s="22" t="str">
        <f t="shared" si="227"/>
        <v/>
      </c>
      <c r="EA183" s="22" t="str">
        <f t="shared" si="228"/>
        <v/>
      </c>
      <c r="EB183" s="22" t="str">
        <f t="shared" si="229"/>
        <v/>
      </c>
      <c r="EC183" s="22" t="str">
        <f t="shared" si="230"/>
        <v/>
      </c>
      <c r="ED183" s="22" t="str">
        <f t="shared" si="231"/>
        <v/>
      </c>
      <c r="EE183" s="22" t="str">
        <f t="shared" si="232"/>
        <v/>
      </c>
    </row>
    <row r="184" spans="2:135" ht="11.25" customHeight="1">
      <c r="F184" s="21"/>
      <c r="G184" s="20"/>
      <c r="H184" s="21"/>
      <c r="I184" s="35"/>
      <c r="J184" s="38"/>
      <c r="K184" s="48"/>
      <c r="L184" s="23"/>
      <c r="M184" s="23"/>
      <c r="N184" s="46"/>
      <c r="O184" s="43"/>
      <c r="P184" s="20"/>
      <c r="Q184" s="2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DC184" s="22" t="str">
        <f t="shared" si="204"/>
        <v/>
      </c>
      <c r="DD184" s="22" t="str">
        <f t="shared" si="205"/>
        <v/>
      </c>
      <c r="DE184" s="22" t="str">
        <f t="shared" si="206"/>
        <v/>
      </c>
      <c r="DF184" s="22" t="str">
        <f t="shared" si="207"/>
        <v/>
      </c>
      <c r="DG184" s="22" t="str">
        <f t="shared" si="208"/>
        <v/>
      </c>
      <c r="DH184" s="22" t="str">
        <f t="shared" si="209"/>
        <v/>
      </c>
      <c r="DI184" s="22" t="str">
        <f t="shared" si="210"/>
        <v/>
      </c>
      <c r="DJ184" s="22" t="str">
        <f t="shared" si="211"/>
        <v/>
      </c>
      <c r="DK184" s="22" t="str">
        <f t="shared" si="212"/>
        <v/>
      </c>
      <c r="DL184" s="22" t="str">
        <f t="shared" si="213"/>
        <v/>
      </c>
      <c r="DM184" s="22" t="str">
        <f t="shared" si="214"/>
        <v/>
      </c>
      <c r="DN184" s="22" t="str">
        <f t="shared" si="215"/>
        <v/>
      </c>
      <c r="DO184" s="22" t="str">
        <f t="shared" si="216"/>
        <v/>
      </c>
      <c r="DP184" s="22" t="str">
        <f t="shared" si="217"/>
        <v/>
      </c>
      <c r="DQ184" s="22" t="str">
        <f t="shared" si="218"/>
        <v/>
      </c>
      <c r="DR184" s="22" t="str">
        <f t="shared" si="219"/>
        <v/>
      </c>
      <c r="DS184" s="22" t="str">
        <f t="shared" si="220"/>
        <v/>
      </c>
      <c r="DT184" s="22" t="str">
        <f t="shared" si="221"/>
        <v/>
      </c>
      <c r="DU184" s="22" t="str">
        <f t="shared" si="222"/>
        <v/>
      </c>
      <c r="DV184" s="22" t="str">
        <f t="shared" si="223"/>
        <v/>
      </c>
      <c r="DW184" s="22" t="str">
        <f t="shared" si="224"/>
        <v/>
      </c>
      <c r="DX184" s="22" t="str">
        <f t="shared" si="225"/>
        <v/>
      </c>
      <c r="DY184" s="22" t="str">
        <f t="shared" si="226"/>
        <v/>
      </c>
      <c r="DZ184" s="22" t="str">
        <f t="shared" si="227"/>
        <v/>
      </c>
      <c r="EA184" s="22" t="str">
        <f t="shared" si="228"/>
        <v/>
      </c>
      <c r="EB184" s="22" t="str">
        <f t="shared" si="229"/>
        <v/>
      </c>
      <c r="EC184" s="22" t="str">
        <f t="shared" si="230"/>
        <v/>
      </c>
      <c r="ED184" s="22" t="str">
        <f t="shared" si="231"/>
        <v/>
      </c>
      <c r="EE184" s="22" t="str">
        <f t="shared" si="232"/>
        <v/>
      </c>
    </row>
    <row r="185" spans="2:135" ht="11.25" customHeight="1">
      <c r="F185" s="21"/>
      <c r="G185" s="20"/>
      <c r="H185" s="21"/>
      <c r="I185" s="35"/>
      <c r="J185" s="38"/>
      <c r="K185" s="48"/>
      <c r="L185" s="23"/>
      <c r="M185" s="23"/>
      <c r="N185" s="46"/>
      <c r="O185" s="43"/>
      <c r="P185" s="20"/>
      <c r="Q185" s="2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DC185" s="22" t="str">
        <f t="shared" si="204"/>
        <v/>
      </c>
      <c r="DD185" s="22" t="str">
        <f t="shared" si="205"/>
        <v/>
      </c>
      <c r="DE185" s="22" t="str">
        <f t="shared" si="206"/>
        <v/>
      </c>
      <c r="DF185" s="22" t="str">
        <f t="shared" si="207"/>
        <v/>
      </c>
      <c r="DG185" s="22" t="str">
        <f t="shared" si="208"/>
        <v/>
      </c>
      <c r="DH185" s="22" t="str">
        <f t="shared" si="209"/>
        <v/>
      </c>
      <c r="DI185" s="22" t="str">
        <f t="shared" si="210"/>
        <v/>
      </c>
      <c r="DJ185" s="22" t="str">
        <f t="shared" si="211"/>
        <v/>
      </c>
      <c r="DK185" s="22" t="str">
        <f t="shared" si="212"/>
        <v/>
      </c>
      <c r="DL185" s="22" t="str">
        <f t="shared" si="213"/>
        <v/>
      </c>
      <c r="DM185" s="22" t="str">
        <f t="shared" si="214"/>
        <v/>
      </c>
      <c r="DN185" s="22" t="str">
        <f t="shared" si="215"/>
        <v/>
      </c>
      <c r="DO185" s="22" t="str">
        <f t="shared" si="216"/>
        <v/>
      </c>
      <c r="DP185" s="22" t="str">
        <f t="shared" si="217"/>
        <v/>
      </c>
      <c r="DQ185" s="22" t="str">
        <f t="shared" si="218"/>
        <v/>
      </c>
      <c r="DR185" s="22" t="str">
        <f t="shared" si="219"/>
        <v/>
      </c>
      <c r="DS185" s="22" t="str">
        <f t="shared" si="220"/>
        <v/>
      </c>
      <c r="DT185" s="22" t="str">
        <f t="shared" si="221"/>
        <v/>
      </c>
      <c r="DU185" s="22" t="str">
        <f t="shared" si="222"/>
        <v/>
      </c>
      <c r="DV185" s="22" t="str">
        <f t="shared" si="223"/>
        <v/>
      </c>
      <c r="DW185" s="22" t="str">
        <f t="shared" si="224"/>
        <v/>
      </c>
      <c r="DX185" s="22" t="str">
        <f t="shared" si="225"/>
        <v/>
      </c>
      <c r="DY185" s="22" t="str">
        <f t="shared" si="226"/>
        <v/>
      </c>
      <c r="DZ185" s="22" t="str">
        <f t="shared" si="227"/>
        <v/>
      </c>
      <c r="EA185" s="22" t="str">
        <f t="shared" si="228"/>
        <v/>
      </c>
      <c r="EB185" s="22" t="str">
        <f t="shared" si="229"/>
        <v/>
      </c>
      <c r="EC185" s="22" t="str">
        <f t="shared" si="230"/>
        <v/>
      </c>
      <c r="ED185" s="22" t="str">
        <f t="shared" si="231"/>
        <v/>
      </c>
      <c r="EE185" s="22" t="str">
        <f t="shared" si="232"/>
        <v/>
      </c>
    </row>
    <row r="186" spans="2:135" ht="11.25" customHeight="1">
      <c r="O186" s="20"/>
      <c r="P186" s="20"/>
      <c r="Q186" s="2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DC186" s="22" t="str">
        <f t="shared" si="204"/>
        <v/>
      </c>
      <c r="DD186" s="22" t="str">
        <f t="shared" si="205"/>
        <v/>
      </c>
      <c r="DE186" s="22" t="str">
        <f t="shared" si="206"/>
        <v/>
      </c>
      <c r="DF186" s="22" t="str">
        <f t="shared" si="207"/>
        <v/>
      </c>
      <c r="DG186" s="22" t="str">
        <f t="shared" si="208"/>
        <v/>
      </c>
      <c r="DH186" s="22" t="str">
        <f t="shared" si="209"/>
        <v/>
      </c>
      <c r="DI186" s="22" t="str">
        <f t="shared" si="210"/>
        <v/>
      </c>
      <c r="DJ186" s="22" t="str">
        <f t="shared" si="211"/>
        <v/>
      </c>
      <c r="DK186" s="22" t="str">
        <f t="shared" si="212"/>
        <v/>
      </c>
      <c r="DL186" s="22" t="str">
        <f t="shared" si="213"/>
        <v/>
      </c>
      <c r="DM186" s="22" t="str">
        <f t="shared" si="214"/>
        <v/>
      </c>
      <c r="DN186" s="22" t="str">
        <f t="shared" si="215"/>
        <v/>
      </c>
      <c r="DO186" s="22" t="str">
        <f t="shared" si="216"/>
        <v/>
      </c>
      <c r="DP186" s="22" t="str">
        <f t="shared" si="217"/>
        <v/>
      </c>
      <c r="DQ186" s="22" t="str">
        <f t="shared" si="218"/>
        <v/>
      </c>
      <c r="DR186" s="22" t="str">
        <f t="shared" si="219"/>
        <v/>
      </c>
      <c r="DS186" s="22" t="str">
        <f t="shared" si="220"/>
        <v/>
      </c>
      <c r="DT186" s="22" t="str">
        <f t="shared" si="221"/>
        <v/>
      </c>
      <c r="DU186" s="22" t="str">
        <f t="shared" si="222"/>
        <v/>
      </c>
      <c r="DV186" s="22" t="str">
        <f t="shared" si="223"/>
        <v/>
      </c>
      <c r="DW186" s="22" t="str">
        <f t="shared" si="224"/>
        <v/>
      </c>
      <c r="DX186" s="22" t="str">
        <f t="shared" si="225"/>
        <v/>
      </c>
      <c r="DY186" s="22" t="str">
        <f t="shared" si="226"/>
        <v/>
      </c>
      <c r="DZ186" s="22" t="str">
        <f t="shared" si="227"/>
        <v/>
      </c>
      <c r="EA186" s="22" t="str">
        <f t="shared" si="228"/>
        <v/>
      </c>
      <c r="EB186" s="22" t="str">
        <f t="shared" si="229"/>
        <v/>
      </c>
      <c r="EC186" s="22" t="str">
        <f t="shared" si="230"/>
        <v/>
      </c>
      <c r="ED186" s="22" t="str">
        <f t="shared" si="231"/>
        <v/>
      </c>
      <c r="EE186" s="22" t="str">
        <f t="shared" si="232"/>
        <v/>
      </c>
    </row>
    <row r="187" spans="2:135" ht="11.25" customHeight="1">
      <c r="O187" s="20"/>
      <c r="P187" s="20"/>
      <c r="Q187" s="2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DC187" s="22" t="str">
        <f t="shared" si="204"/>
        <v/>
      </c>
      <c r="DD187" s="22" t="str">
        <f t="shared" si="205"/>
        <v/>
      </c>
      <c r="DE187" s="22" t="str">
        <f t="shared" si="206"/>
        <v/>
      </c>
      <c r="DF187" s="22" t="str">
        <f t="shared" si="207"/>
        <v/>
      </c>
      <c r="DG187" s="22" t="str">
        <f t="shared" si="208"/>
        <v/>
      </c>
      <c r="DH187" s="22" t="str">
        <f t="shared" si="209"/>
        <v/>
      </c>
      <c r="DI187" s="22" t="str">
        <f t="shared" si="210"/>
        <v/>
      </c>
      <c r="DJ187" s="22" t="str">
        <f t="shared" si="211"/>
        <v/>
      </c>
      <c r="DK187" s="22" t="str">
        <f t="shared" si="212"/>
        <v/>
      </c>
      <c r="DL187" s="22" t="str">
        <f t="shared" si="213"/>
        <v/>
      </c>
      <c r="DM187" s="22" t="str">
        <f t="shared" si="214"/>
        <v/>
      </c>
      <c r="DN187" s="22" t="str">
        <f t="shared" si="215"/>
        <v/>
      </c>
      <c r="DO187" s="22" t="str">
        <f t="shared" si="216"/>
        <v/>
      </c>
      <c r="DP187" s="22" t="str">
        <f t="shared" si="217"/>
        <v/>
      </c>
      <c r="DQ187" s="22" t="str">
        <f t="shared" si="218"/>
        <v/>
      </c>
      <c r="DR187" s="22" t="str">
        <f t="shared" si="219"/>
        <v/>
      </c>
      <c r="DS187" s="22" t="str">
        <f t="shared" si="220"/>
        <v/>
      </c>
      <c r="DT187" s="22" t="str">
        <f t="shared" si="221"/>
        <v/>
      </c>
      <c r="DU187" s="22" t="str">
        <f t="shared" si="222"/>
        <v/>
      </c>
      <c r="DV187" s="22" t="str">
        <f t="shared" si="223"/>
        <v/>
      </c>
      <c r="DW187" s="22" t="str">
        <f t="shared" si="224"/>
        <v/>
      </c>
      <c r="DX187" s="22" t="str">
        <f t="shared" si="225"/>
        <v/>
      </c>
      <c r="DY187" s="22" t="str">
        <f t="shared" si="226"/>
        <v/>
      </c>
      <c r="DZ187" s="22" t="str">
        <f t="shared" si="227"/>
        <v/>
      </c>
      <c r="EA187" s="22" t="str">
        <f t="shared" si="228"/>
        <v/>
      </c>
      <c r="EB187" s="22" t="str">
        <f t="shared" si="229"/>
        <v/>
      </c>
      <c r="EC187" s="22" t="str">
        <f t="shared" si="230"/>
        <v/>
      </c>
      <c r="ED187" s="22" t="str">
        <f t="shared" si="231"/>
        <v/>
      </c>
      <c r="EE187" s="22" t="str">
        <f t="shared" si="232"/>
        <v/>
      </c>
    </row>
    <row r="188" spans="2:135" ht="11.25" customHeight="1">
      <c r="O188" s="20"/>
      <c r="P188" s="20"/>
      <c r="Q188" s="2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DC188" s="22" t="str">
        <f t="shared" si="204"/>
        <v/>
      </c>
      <c r="DD188" s="22" t="str">
        <f t="shared" si="205"/>
        <v/>
      </c>
      <c r="DE188" s="22" t="str">
        <f t="shared" si="206"/>
        <v/>
      </c>
      <c r="DF188" s="22" t="str">
        <f t="shared" si="207"/>
        <v/>
      </c>
      <c r="DG188" s="22" t="str">
        <f t="shared" si="208"/>
        <v/>
      </c>
      <c r="DH188" s="22" t="str">
        <f t="shared" si="209"/>
        <v/>
      </c>
      <c r="DI188" s="22" t="str">
        <f t="shared" si="210"/>
        <v/>
      </c>
      <c r="DJ188" s="22" t="str">
        <f t="shared" si="211"/>
        <v/>
      </c>
      <c r="DK188" s="22" t="str">
        <f t="shared" si="212"/>
        <v/>
      </c>
      <c r="DL188" s="22" t="str">
        <f t="shared" si="213"/>
        <v/>
      </c>
      <c r="DM188" s="22" t="str">
        <f t="shared" si="214"/>
        <v/>
      </c>
      <c r="DN188" s="22" t="str">
        <f t="shared" si="215"/>
        <v/>
      </c>
      <c r="DO188" s="22" t="str">
        <f t="shared" si="216"/>
        <v/>
      </c>
      <c r="DP188" s="22" t="str">
        <f t="shared" si="217"/>
        <v/>
      </c>
      <c r="DQ188" s="22" t="str">
        <f t="shared" si="218"/>
        <v/>
      </c>
      <c r="DR188" s="22" t="str">
        <f t="shared" si="219"/>
        <v/>
      </c>
      <c r="DS188" s="22" t="str">
        <f t="shared" si="220"/>
        <v/>
      </c>
      <c r="DT188" s="22" t="str">
        <f t="shared" si="221"/>
        <v/>
      </c>
      <c r="DU188" s="22" t="str">
        <f t="shared" si="222"/>
        <v/>
      </c>
      <c r="DV188" s="22" t="str">
        <f t="shared" si="223"/>
        <v/>
      </c>
      <c r="DW188" s="22" t="str">
        <f t="shared" si="224"/>
        <v/>
      </c>
      <c r="DX188" s="22" t="str">
        <f t="shared" si="225"/>
        <v/>
      </c>
      <c r="DY188" s="22" t="str">
        <f t="shared" si="226"/>
        <v/>
      </c>
      <c r="DZ188" s="22" t="str">
        <f t="shared" si="227"/>
        <v/>
      </c>
      <c r="EA188" s="22" t="str">
        <f t="shared" si="228"/>
        <v/>
      </c>
      <c r="EB188" s="22" t="str">
        <f t="shared" si="229"/>
        <v/>
      </c>
      <c r="EC188" s="22" t="str">
        <f t="shared" si="230"/>
        <v/>
      </c>
      <c r="ED188" s="22" t="str">
        <f t="shared" si="231"/>
        <v/>
      </c>
      <c r="EE188" s="22" t="str">
        <f t="shared" si="232"/>
        <v/>
      </c>
    </row>
    <row r="189" spans="2:135" ht="11.25" customHeight="1">
      <c r="O189" s="20"/>
      <c r="P189" s="20"/>
      <c r="Q189" s="2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DC189" s="22" t="str">
        <f t="shared" si="204"/>
        <v/>
      </c>
      <c r="DD189" s="22" t="str">
        <f t="shared" si="205"/>
        <v/>
      </c>
      <c r="DE189" s="22" t="str">
        <f t="shared" si="206"/>
        <v/>
      </c>
      <c r="DF189" s="22" t="str">
        <f t="shared" si="207"/>
        <v/>
      </c>
      <c r="DG189" s="22" t="str">
        <f t="shared" si="208"/>
        <v/>
      </c>
      <c r="DH189" s="22" t="str">
        <f t="shared" si="209"/>
        <v/>
      </c>
      <c r="DI189" s="22" t="str">
        <f t="shared" si="210"/>
        <v/>
      </c>
      <c r="DJ189" s="22" t="str">
        <f t="shared" si="211"/>
        <v/>
      </c>
      <c r="DK189" s="22" t="str">
        <f t="shared" si="212"/>
        <v/>
      </c>
      <c r="DL189" s="22" t="str">
        <f t="shared" si="213"/>
        <v/>
      </c>
      <c r="DM189" s="22" t="str">
        <f t="shared" si="214"/>
        <v/>
      </c>
      <c r="DN189" s="22" t="str">
        <f t="shared" si="215"/>
        <v/>
      </c>
      <c r="DO189" s="22" t="str">
        <f t="shared" si="216"/>
        <v/>
      </c>
      <c r="DP189" s="22" t="str">
        <f t="shared" si="217"/>
        <v/>
      </c>
      <c r="DQ189" s="22" t="str">
        <f t="shared" si="218"/>
        <v/>
      </c>
      <c r="DR189" s="22" t="str">
        <f t="shared" si="219"/>
        <v/>
      </c>
      <c r="DS189" s="22" t="str">
        <f t="shared" si="220"/>
        <v/>
      </c>
      <c r="DT189" s="22" t="str">
        <f t="shared" si="221"/>
        <v/>
      </c>
      <c r="DU189" s="22" t="str">
        <f t="shared" si="222"/>
        <v/>
      </c>
      <c r="DV189" s="22" t="str">
        <f t="shared" si="223"/>
        <v/>
      </c>
      <c r="DW189" s="22" t="str">
        <f t="shared" si="224"/>
        <v/>
      </c>
      <c r="DX189" s="22" t="str">
        <f t="shared" si="225"/>
        <v/>
      </c>
      <c r="DY189" s="22" t="str">
        <f t="shared" si="226"/>
        <v/>
      </c>
      <c r="DZ189" s="22" t="str">
        <f t="shared" si="227"/>
        <v/>
      </c>
      <c r="EA189" s="22" t="str">
        <f t="shared" si="228"/>
        <v/>
      </c>
      <c r="EB189" s="22" t="str">
        <f t="shared" si="229"/>
        <v/>
      </c>
      <c r="EC189" s="22" t="str">
        <f t="shared" si="230"/>
        <v/>
      </c>
      <c r="ED189" s="22" t="str">
        <f t="shared" si="231"/>
        <v/>
      </c>
      <c r="EE189" s="22" t="str">
        <f t="shared" si="232"/>
        <v/>
      </c>
    </row>
    <row r="190" spans="2:135" ht="11.25" customHeight="1">
      <c r="B190" s="21"/>
      <c r="C190" s="21"/>
      <c r="D190" s="21"/>
      <c r="E190" s="20"/>
      <c r="F190" s="21"/>
      <c r="G190" s="35"/>
      <c r="H190" s="38"/>
      <c r="I190" s="48"/>
      <c r="J190" s="23"/>
      <c r="K190" s="23"/>
      <c r="L190" s="46"/>
      <c r="M190" s="43"/>
      <c r="N190" s="23"/>
      <c r="O190" s="20"/>
      <c r="P190" s="20"/>
      <c r="Q190" s="2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DC190" s="22" t="str">
        <f t="shared" si="204"/>
        <v/>
      </c>
      <c r="DD190" s="22" t="str">
        <f t="shared" si="205"/>
        <v/>
      </c>
      <c r="DE190" s="22" t="str">
        <f t="shared" si="206"/>
        <v/>
      </c>
      <c r="DF190" s="22" t="str">
        <f t="shared" si="207"/>
        <v/>
      </c>
      <c r="DG190" s="22" t="str">
        <f t="shared" si="208"/>
        <v/>
      </c>
      <c r="DH190" s="22" t="str">
        <f t="shared" si="209"/>
        <v/>
      </c>
      <c r="DI190" s="22" t="str">
        <f t="shared" si="210"/>
        <v/>
      </c>
      <c r="DJ190" s="22" t="str">
        <f t="shared" si="211"/>
        <v/>
      </c>
      <c r="DK190" s="22" t="str">
        <f t="shared" si="212"/>
        <v/>
      </c>
      <c r="DL190" s="22" t="str">
        <f t="shared" si="213"/>
        <v/>
      </c>
      <c r="DM190" s="22" t="str">
        <f t="shared" si="214"/>
        <v/>
      </c>
      <c r="DN190" s="22" t="str">
        <f t="shared" si="215"/>
        <v/>
      </c>
      <c r="DO190" s="22" t="str">
        <f t="shared" si="216"/>
        <v/>
      </c>
      <c r="DP190" s="22" t="str">
        <f t="shared" si="217"/>
        <v/>
      </c>
      <c r="DQ190" s="22" t="str">
        <f t="shared" si="218"/>
        <v/>
      </c>
      <c r="DR190" s="22" t="str">
        <f t="shared" si="219"/>
        <v/>
      </c>
      <c r="DS190" s="22" t="str">
        <f t="shared" si="220"/>
        <v/>
      </c>
      <c r="DT190" s="22" t="str">
        <f t="shared" si="221"/>
        <v/>
      </c>
      <c r="DU190" s="22" t="str">
        <f t="shared" si="222"/>
        <v/>
      </c>
      <c r="DV190" s="22" t="str">
        <f t="shared" si="223"/>
        <v/>
      </c>
      <c r="DW190" s="22" t="str">
        <f t="shared" si="224"/>
        <v/>
      </c>
      <c r="DX190" s="22" t="str">
        <f t="shared" si="225"/>
        <v/>
      </c>
      <c r="DY190" s="22" t="str">
        <f t="shared" si="226"/>
        <v/>
      </c>
      <c r="DZ190" s="22" t="str">
        <f t="shared" si="227"/>
        <v/>
      </c>
      <c r="EA190" s="22" t="str">
        <f t="shared" si="228"/>
        <v/>
      </c>
      <c r="EB190" s="22" t="str">
        <f t="shared" si="229"/>
        <v/>
      </c>
      <c r="EC190" s="22" t="str">
        <f t="shared" si="230"/>
        <v/>
      </c>
      <c r="ED190" s="22" t="str">
        <f t="shared" si="231"/>
        <v/>
      </c>
      <c r="EE190" s="22" t="str">
        <f t="shared" si="232"/>
        <v/>
      </c>
    </row>
    <row r="191" spans="2:135" ht="11.25" customHeight="1">
      <c r="B191" s="21"/>
      <c r="C191" s="21"/>
      <c r="D191" s="21"/>
      <c r="E191" s="20"/>
      <c r="F191" s="21"/>
      <c r="G191" s="35"/>
      <c r="H191" s="38"/>
      <c r="I191" s="48"/>
      <c r="J191" s="23"/>
      <c r="K191" s="23"/>
      <c r="L191" s="46"/>
      <c r="M191" s="43"/>
      <c r="N191" s="23"/>
      <c r="O191" s="20"/>
      <c r="P191" s="20"/>
      <c r="Q191" s="2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DC191" s="22" t="str">
        <f t="shared" si="204"/>
        <v/>
      </c>
      <c r="DD191" s="22" t="str">
        <f t="shared" si="205"/>
        <v/>
      </c>
      <c r="DE191" s="22" t="str">
        <f t="shared" si="206"/>
        <v/>
      </c>
      <c r="DF191" s="22" t="str">
        <f t="shared" si="207"/>
        <v/>
      </c>
      <c r="DG191" s="22" t="str">
        <f t="shared" si="208"/>
        <v/>
      </c>
      <c r="DH191" s="22" t="str">
        <f t="shared" si="209"/>
        <v/>
      </c>
      <c r="DI191" s="22" t="str">
        <f t="shared" si="210"/>
        <v/>
      </c>
      <c r="DJ191" s="22" t="str">
        <f t="shared" si="211"/>
        <v/>
      </c>
      <c r="DK191" s="22" t="str">
        <f t="shared" si="212"/>
        <v/>
      </c>
      <c r="DL191" s="22" t="str">
        <f t="shared" si="213"/>
        <v/>
      </c>
      <c r="DM191" s="22" t="str">
        <f t="shared" si="214"/>
        <v/>
      </c>
      <c r="DN191" s="22" t="str">
        <f t="shared" si="215"/>
        <v/>
      </c>
      <c r="DO191" s="22" t="str">
        <f t="shared" si="216"/>
        <v/>
      </c>
      <c r="DP191" s="22" t="str">
        <f t="shared" si="217"/>
        <v/>
      </c>
      <c r="DQ191" s="22" t="str">
        <f t="shared" si="218"/>
        <v/>
      </c>
      <c r="DR191" s="22" t="str">
        <f t="shared" si="219"/>
        <v/>
      </c>
      <c r="DS191" s="22" t="str">
        <f t="shared" si="220"/>
        <v/>
      </c>
      <c r="DT191" s="22" t="str">
        <f t="shared" si="221"/>
        <v/>
      </c>
      <c r="DU191" s="22" t="str">
        <f t="shared" si="222"/>
        <v/>
      </c>
      <c r="DV191" s="22" t="str">
        <f t="shared" si="223"/>
        <v/>
      </c>
      <c r="DW191" s="22" t="str">
        <f t="shared" si="224"/>
        <v/>
      </c>
      <c r="DX191" s="22" t="str">
        <f t="shared" si="225"/>
        <v/>
      </c>
      <c r="DY191" s="22" t="str">
        <f t="shared" si="226"/>
        <v/>
      </c>
      <c r="DZ191" s="22" t="str">
        <f t="shared" si="227"/>
        <v/>
      </c>
      <c r="EA191" s="22" t="str">
        <f t="shared" si="228"/>
        <v/>
      </c>
      <c r="EB191" s="22" t="str">
        <f t="shared" si="229"/>
        <v/>
      </c>
      <c r="EC191" s="22" t="str">
        <f t="shared" si="230"/>
        <v/>
      </c>
      <c r="ED191" s="22" t="str">
        <f t="shared" si="231"/>
        <v/>
      </c>
      <c r="EE191" s="22" t="str">
        <f t="shared" si="232"/>
        <v/>
      </c>
    </row>
    <row r="192" spans="2:135" ht="11.25" customHeight="1">
      <c r="B192" s="21"/>
      <c r="C192" s="21"/>
      <c r="D192" s="21"/>
      <c r="E192" s="20"/>
      <c r="F192" s="21"/>
      <c r="G192" s="35"/>
      <c r="H192" s="38"/>
      <c r="I192" s="48"/>
      <c r="J192" s="23"/>
      <c r="K192" s="23"/>
      <c r="L192" s="46"/>
      <c r="M192" s="43"/>
      <c r="N192" s="23"/>
      <c r="O192" s="20"/>
      <c r="P192" s="20"/>
      <c r="Q192" s="2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DC192" s="22" t="str">
        <f t="shared" si="204"/>
        <v/>
      </c>
      <c r="DD192" s="22" t="str">
        <f t="shared" si="205"/>
        <v/>
      </c>
      <c r="DE192" s="22" t="str">
        <f t="shared" si="206"/>
        <v/>
      </c>
      <c r="DF192" s="22" t="str">
        <f t="shared" si="207"/>
        <v/>
      </c>
      <c r="DG192" s="22" t="str">
        <f t="shared" si="208"/>
        <v/>
      </c>
      <c r="DH192" s="22" t="str">
        <f t="shared" si="209"/>
        <v/>
      </c>
      <c r="DI192" s="22" t="str">
        <f t="shared" si="210"/>
        <v/>
      </c>
      <c r="DJ192" s="22" t="str">
        <f t="shared" si="211"/>
        <v/>
      </c>
      <c r="DK192" s="22" t="str">
        <f t="shared" si="212"/>
        <v/>
      </c>
      <c r="DL192" s="22" t="str">
        <f t="shared" si="213"/>
        <v/>
      </c>
      <c r="DM192" s="22" t="str">
        <f t="shared" si="214"/>
        <v/>
      </c>
      <c r="DN192" s="22" t="str">
        <f t="shared" si="215"/>
        <v/>
      </c>
      <c r="DO192" s="22" t="str">
        <f t="shared" si="216"/>
        <v/>
      </c>
      <c r="DP192" s="22" t="str">
        <f t="shared" si="217"/>
        <v/>
      </c>
      <c r="DQ192" s="22" t="str">
        <f t="shared" si="218"/>
        <v/>
      </c>
      <c r="DR192" s="22" t="str">
        <f t="shared" si="219"/>
        <v/>
      </c>
      <c r="DS192" s="22" t="str">
        <f t="shared" si="220"/>
        <v/>
      </c>
      <c r="DT192" s="22" t="str">
        <f t="shared" si="221"/>
        <v/>
      </c>
      <c r="DU192" s="22" t="str">
        <f t="shared" si="222"/>
        <v/>
      </c>
      <c r="DV192" s="22" t="str">
        <f t="shared" si="223"/>
        <v/>
      </c>
      <c r="DW192" s="22" t="str">
        <f t="shared" si="224"/>
        <v/>
      </c>
      <c r="DX192" s="22" t="str">
        <f t="shared" si="225"/>
        <v/>
      </c>
      <c r="DY192" s="22" t="str">
        <f t="shared" si="226"/>
        <v/>
      </c>
      <c r="DZ192" s="22" t="str">
        <f t="shared" si="227"/>
        <v/>
      </c>
      <c r="EA192" s="22" t="str">
        <f t="shared" si="228"/>
        <v/>
      </c>
      <c r="EB192" s="22" t="str">
        <f t="shared" si="229"/>
        <v/>
      </c>
      <c r="EC192" s="22" t="str">
        <f t="shared" si="230"/>
        <v/>
      </c>
      <c r="ED192" s="22" t="str">
        <f t="shared" si="231"/>
        <v/>
      </c>
      <c r="EE192" s="22" t="str">
        <f t="shared" si="232"/>
        <v/>
      </c>
    </row>
    <row r="193" spans="1:135" ht="11.25" customHeight="1">
      <c r="B193" s="21"/>
      <c r="C193" s="21"/>
      <c r="D193" s="21"/>
      <c r="E193" s="20"/>
      <c r="F193" s="21"/>
      <c r="G193" s="35"/>
      <c r="H193" s="38"/>
      <c r="I193" s="48"/>
      <c r="J193" s="23"/>
      <c r="K193" s="23"/>
      <c r="L193" s="46"/>
      <c r="M193" s="43"/>
      <c r="N193" s="23"/>
      <c r="O193" s="20"/>
      <c r="P193" s="20"/>
      <c r="Q193" s="2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DC193" s="22" t="str">
        <f t="shared" si="204"/>
        <v/>
      </c>
      <c r="DD193" s="22" t="str">
        <f t="shared" si="205"/>
        <v/>
      </c>
      <c r="DE193" s="22" t="str">
        <f t="shared" si="206"/>
        <v/>
      </c>
      <c r="DF193" s="22" t="str">
        <f t="shared" si="207"/>
        <v/>
      </c>
      <c r="DG193" s="22" t="str">
        <f t="shared" si="208"/>
        <v/>
      </c>
      <c r="DH193" s="22" t="str">
        <f t="shared" si="209"/>
        <v/>
      </c>
      <c r="DI193" s="22" t="str">
        <f t="shared" si="210"/>
        <v/>
      </c>
      <c r="DJ193" s="22" t="str">
        <f t="shared" si="211"/>
        <v/>
      </c>
      <c r="DK193" s="22" t="str">
        <f t="shared" si="212"/>
        <v/>
      </c>
      <c r="DL193" s="22" t="str">
        <f t="shared" si="213"/>
        <v/>
      </c>
      <c r="DM193" s="22" t="str">
        <f t="shared" si="214"/>
        <v/>
      </c>
      <c r="DN193" s="22" t="str">
        <f t="shared" si="215"/>
        <v/>
      </c>
      <c r="DO193" s="22" t="str">
        <f t="shared" si="216"/>
        <v/>
      </c>
      <c r="DP193" s="22" t="str">
        <f t="shared" si="217"/>
        <v/>
      </c>
      <c r="DQ193" s="22" t="str">
        <f t="shared" si="218"/>
        <v/>
      </c>
      <c r="DR193" s="22" t="str">
        <f t="shared" si="219"/>
        <v/>
      </c>
      <c r="DS193" s="22" t="str">
        <f t="shared" si="220"/>
        <v/>
      </c>
      <c r="DT193" s="22" t="str">
        <f t="shared" si="221"/>
        <v/>
      </c>
      <c r="DU193" s="22" t="str">
        <f t="shared" si="222"/>
        <v/>
      </c>
      <c r="DV193" s="22" t="str">
        <f t="shared" si="223"/>
        <v/>
      </c>
      <c r="DW193" s="22" t="str">
        <f t="shared" si="224"/>
        <v/>
      </c>
      <c r="DX193" s="22" t="str">
        <f t="shared" si="225"/>
        <v/>
      </c>
      <c r="DY193" s="22" t="str">
        <f t="shared" si="226"/>
        <v/>
      </c>
      <c r="DZ193" s="22" t="str">
        <f t="shared" si="227"/>
        <v/>
      </c>
      <c r="EA193" s="22" t="str">
        <f t="shared" si="228"/>
        <v/>
      </c>
      <c r="EB193" s="22" t="str">
        <f t="shared" si="229"/>
        <v/>
      </c>
      <c r="EC193" s="22" t="str">
        <f t="shared" si="230"/>
        <v/>
      </c>
      <c r="ED193" s="22" t="str">
        <f t="shared" si="231"/>
        <v/>
      </c>
      <c r="EE193" s="22" t="str">
        <f t="shared" si="232"/>
        <v/>
      </c>
    </row>
    <row r="194" spans="1:135" ht="11.25" customHeight="1">
      <c r="B194" s="21"/>
      <c r="C194" s="21"/>
      <c r="D194" s="21"/>
      <c r="E194" s="20"/>
      <c r="F194" s="21"/>
      <c r="G194" s="35"/>
      <c r="H194" s="38"/>
      <c r="I194" s="48"/>
      <c r="J194" s="23"/>
      <c r="K194" s="23"/>
      <c r="L194" s="46"/>
      <c r="M194" s="43"/>
      <c r="N194" s="23"/>
      <c r="O194" s="20"/>
      <c r="P194" s="20"/>
      <c r="Q194" s="2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DC194" s="22" t="str">
        <f t="shared" ref="DC194:DC207" si="233">IF(Q195=1977,IF($E195=0,"",$E195),"")</f>
        <v/>
      </c>
      <c r="DD194" s="22" t="str">
        <f t="shared" ref="DD194:DD207" si="234">IF(Q195=1978,IF($E195=0,"",$E195),"")</f>
        <v/>
      </c>
      <c r="DE194" s="22" t="str">
        <f t="shared" ref="DE194:DE207" si="235">IF(Q195=1979,IF($E195=0,"",$E195),"")</f>
        <v/>
      </c>
      <c r="DF194" s="22" t="str">
        <f t="shared" ref="DF194:DF207" si="236">IF(Q195=1980,IF($E195=0,"",$E195),"")</f>
        <v/>
      </c>
      <c r="DG194" s="22" t="str">
        <f t="shared" ref="DG194:DG207" si="237">IF(Q195=1981,IF($E195=0,"",$E195),"")</f>
        <v/>
      </c>
      <c r="DH194" s="22" t="str">
        <f t="shared" ref="DH194:DH207" si="238">IF(Q195=1982,IF($E195=0,"",$E195),"")</f>
        <v/>
      </c>
      <c r="DI194" s="22" t="str">
        <f t="shared" ref="DI194:DI207" si="239">IF(Q195=1983,IF($E195=0,"",$E195),"")</f>
        <v/>
      </c>
      <c r="DJ194" s="22" t="str">
        <f t="shared" ref="DJ194:DJ207" si="240">IF(Q195=1984,IF($E195=0,"",$E195),"")</f>
        <v/>
      </c>
      <c r="DK194" s="22" t="str">
        <f t="shared" ref="DK194:DK207" si="241">IF(Q195=1985,IF($E195=0,"",$E195),"")</f>
        <v/>
      </c>
      <c r="DL194" s="22" t="str">
        <f t="shared" ref="DL194:DL207" si="242">IF(Q195=1986,IF($E195=0,"",$E195),"")</f>
        <v/>
      </c>
      <c r="DM194" s="22" t="str">
        <f t="shared" ref="DM194:DM207" si="243">IF(Q195=1987,IF($E195=0,"",$E195),"")</f>
        <v/>
      </c>
      <c r="DN194" s="22" t="str">
        <f t="shared" ref="DN194:DN207" si="244">IF(Q195=1988,IF($E195=0,"",$E195),"")</f>
        <v/>
      </c>
      <c r="DO194" s="22" t="str">
        <f t="shared" ref="DO194:DO207" si="245">IF(Q195=1989,IF($E195=0,"",$E195),"")</f>
        <v/>
      </c>
      <c r="DP194" s="22" t="str">
        <f t="shared" ref="DP194:DP207" si="246">IF(Q195=1990,IF($E195=0,"",$E195),"")</f>
        <v/>
      </c>
      <c r="DQ194" s="22" t="str">
        <f t="shared" ref="DQ194:DQ207" si="247">IF(Q195=1991,IF($E195=0,"",$E195),"")</f>
        <v/>
      </c>
      <c r="DR194" s="22" t="str">
        <f t="shared" ref="DR194:DR207" si="248">IF(Q195=1992,IF($E195=0,"",$E195),"")</f>
        <v/>
      </c>
      <c r="DS194" s="22" t="str">
        <f t="shared" ref="DS194:DS207" si="249">IF(Q195=1993,IF($E195=0,"",$E195),"")</f>
        <v/>
      </c>
      <c r="DT194" s="22" t="str">
        <f t="shared" ref="DT194:DT207" si="250">IF(Q195=1994,IF($E195=0,"",$E195),"")</f>
        <v/>
      </c>
      <c r="DU194" s="22" t="str">
        <f t="shared" ref="DU194:DU207" si="251">IF(Q195=1995,IF($E195=0,"",$E195),"")</f>
        <v/>
      </c>
      <c r="DV194" s="22" t="str">
        <f t="shared" ref="DV194:DV207" si="252">IF(Q195=1996,IF($E195=0,"",$E195),"")</f>
        <v/>
      </c>
      <c r="DW194" s="22" t="str">
        <f t="shared" ref="DW194:DW207" si="253">IF(Q195=1997,IF($E195=0,"",$E195),"")</f>
        <v/>
      </c>
      <c r="DX194" s="22" t="str">
        <f t="shared" ref="DX194:DX207" si="254">IF(Q195=1998,IF($E195=0,"",$E195),"")</f>
        <v/>
      </c>
      <c r="DY194" s="22" t="str">
        <f t="shared" ref="DY194:DY207" si="255">IF(Q195=1999,IF($E195=0,"",$E195),"")</f>
        <v/>
      </c>
      <c r="DZ194" s="22" t="str">
        <f t="shared" ref="DZ194:DZ207" si="256">IF(Q195=2000,IF($E195=0,"",$E195),"")</f>
        <v/>
      </c>
      <c r="EA194" s="22" t="str">
        <f t="shared" ref="EA194:EA207" si="257">IF(Q195=2001,IF($E195=0,"",$E195),"")</f>
        <v/>
      </c>
      <c r="EB194" s="22" t="str">
        <f t="shared" ref="EB194:EB207" si="258">IF(Q195=2002,IF($E195=0,"",$E195),"")</f>
        <v/>
      </c>
      <c r="EC194" s="22" t="str">
        <f t="shared" ref="EC194:EC207" si="259">IF(Q195=2003,IF($E195=0,"",$E195),"")</f>
        <v/>
      </c>
      <c r="ED194" s="22" t="str">
        <f t="shared" ref="ED194:ED207" si="260">IF(Q195=2004,IF($E195=0,"",$E195),"")</f>
        <v/>
      </c>
      <c r="EE194" s="22" t="str">
        <f t="shared" ref="EE194:EE207" si="261">IF(Q195=2005,IF($E195=0,"",$E195),"")</f>
        <v/>
      </c>
    </row>
    <row r="195" spans="1:135" ht="11.25" customHeight="1">
      <c r="B195" s="21"/>
      <c r="C195" s="21"/>
      <c r="D195" s="21"/>
      <c r="E195" s="20"/>
      <c r="F195" s="21"/>
      <c r="G195" s="35"/>
      <c r="H195" s="38"/>
      <c r="I195" s="48"/>
      <c r="J195" s="23"/>
      <c r="K195" s="23"/>
      <c r="L195" s="46"/>
      <c r="M195" s="43"/>
      <c r="N195" s="23"/>
      <c r="O195" s="20"/>
      <c r="P195" s="20"/>
      <c r="Q195" s="2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DC195" s="22" t="str">
        <f t="shared" si="233"/>
        <v/>
      </c>
      <c r="DD195" s="22" t="str">
        <f t="shared" si="234"/>
        <v/>
      </c>
      <c r="DE195" s="22" t="str">
        <f t="shared" si="235"/>
        <v/>
      </c>
      <c r="DF195" s="22" t="str">
        <f t="shared" si="236"/>
        <v/>
      </c>
      <c r="DG195" s="22" t="str">
        <f t="shared" si="237"/>
        <v/>
      </c>
      <c r="DH195" s="22" t="str">
        <f t="shared" si="238"/>
        <v/>
      </c>
      <c r="DI195" s="22" t="str">
        <f t="shared" si="239"/>
        <v/>
      </c>
      <c r="DJ195" s="22" t="str">
        <f t="shared" si="240"/>
        <v/>
      </c>
      <c r="DK195" s="22" t="str">
        <f t="shared" si="241"/>
        <v/>
      </c>
      <c r="DL195" s="22" t="str">
        <f t="shared" si="242"/>
        <v/>
      </c>
      <c r="DM195" s="22" t="str">
        <f t="shared" si="243"/>
        <v/>
      </c>
      <c r="DN195" s="22" t="str">
        <f t="shared" si="244"/>
        <v/>
      </c>
      <c r="DO195" s="22" t="str">
        <f t="shared" si="245"/>
        <v/>
      </c>
      <c r="DP195" s="22" t="str">
        <f t="shared" si="246"/>
        <v/>
      </c>
      <c r="DQ195" s="22" t="str">
        <f t="shared" si="247"/>
        <v/>
      </c>
      <c r="DR195" s="22" t="str">
        <f t="shared" si="248"/>
        <v/>
      </c>
      <c r="DS195" s="22" t="str">
        <f t="shared" si="249"/>
        <v/>
      </c>
      <c r="DT195" s="22" t="str">
        <f t="shared" si="250"/>
        <v/>
      </c>
      <c r="DU195" s="22" t="str">
        <f t="shared" si="251"/>
        <v/>
      </c>
      <c r="DV195" s="22" t="str">
        <f t="shared" si="252"/>
        <v/>
      </c>
      <c r="DW195" s="22" t="str">
        <f t="shared" si="253"/>
        <v/>
      </c>
      <c r="DX195" s="22" t="str">
        <f t="shared" si="254"/>
        <v/>
      </c>
      <c r="DY195" s="22" t="str">
        <f t="shared" si="255"/>
        <v/>
      </c>
      <c r="DZ195" s="22" t="str">
        <f t="shared" si="256"/>
        <v/>
      </c>
      <c r="EA195" s="22" t="str">
        <f t="shared" si="257"/>
        <v/>
      </c>
      <c r="EB195" s="22" t="str">
        <f t="shared" si="258"/>
        <v/>
      </c>
      <c r="EC195" s="22" t="str">
        <f t="shared" si="259"/>
        <v/>
      </c>
      <c r="ED195" s="22" t="str">
        <f t="shared" si="260"/>
        <v/>
      </c>
      <c r="EE195" s="22" t="str">
        <f t="shared" si="261"/>
        <v/>
      </c>
    </row>
    <row r="196" spans="1:135" ht="11.25" customHeight="1">
      <c r="B196" s="21"/>
      <c r="C196" s="21"/>
      <c r="D196" s="21"/>
      <c r="E196" s="20"/>
      <c r="F196" s="21"/>
      <c r="G196" s="35"/>
      <c r="H196" s="38"/>
      <c r="I196" s="48"/>
      <c r="J196" s="23"/>
      <c r="K196" s="23"/>
      <c r="L196" s="46"/>
      <c r="M196" s="43"/>
      <c r="N196" s="23"/>
      <c r="O196" s="20"/>
      <c r="P196" s="20"/>
      <c r="Q196" s="2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DC196" s="22" t="str">
        <f t="shared" si="233"/>
        <v/>
      </c>
      <c r="DD196" s="22" t="str">
        <f t="shared" si="234"/>
        <v/>
      </c>
      <c r="DE196" s="22" t="str">
        <f t="shared" si="235"/>
        <v/>
      </c>
      <c r="DF196" s="22" t="str">
        <f t="shared" si="236"/>
        <v/>
      </c>
      <c r="DG196" s="22" t="str">
        <f t="shared" si="237"/>
        <v/>
      </c>
      <c r="DH196" s="22" t="str">
        <f t="shared" si="238"/>
        <v/>
      </c>
      <c r="DI196" s="22" t="str">
        <f t="shared" si="239"/>
        <v/>
      </c>
      <c r="DJ196" s="22" t="str">
        <f t="shared" si="240"/>
        <v/>
      </c>
      <c r="DK196" s="22" t="str">
        <f t="shared" si="241"/>
        <v/>
      </c>
      <c r="DL196" s="22" t="str">
        <f t="shared" si="242"/>
        <v/>
      </c>
      <c r="DM196" s="22" t="str">
        <f t="shared" si="243"/>
        <v/>
      </c>
      <c r="DN196" s="22" t="str">
        <f t="shared" si="244"/>
        <v/>
      </c>
      <c r="DO196" s="22" t="str">
        <f t="shared" si="245"/>
        <v/>
      </c>
      <c r="DP196" s="22" t="str">
        <f t="shared" si="246"/>
        <v/>
      </c>
      <c r="DQ196" s="22" t="str">
        <f t="shared" si="247"/>
        <v/>
      </c>
      <c r="DR196" s="22" t="str">
        <f t="shared" si="248"/>
        <v/>
      </c>
      <c r="DS196" s="22" t="str">
        <f t="shared" si="249"/>
        <v/>
      </c>
      <c r="DT196" s="22" t="str">
        <f t="shared" si="250"/>
        <v/>
      </c>
      <c r="DU196" s="22" t="str">
        <f t="shared" si="251"/>
        <v/>
      </c>
      <c r="DV196" s="22" t="str">
        <f t="shared" si="252"/>
        <v/>
      </c>
      <c r="DW196" s="22" t="str">
        <f t="shared" si="253"/>
        <v/>
      </c>
      <c r="DX196" s="22" t="str">
        <f t="shared" si="254"/>
        <v/>
      </c>
      <c r="DY196" s="22" t="str">
        <f t="shared" si="255"/>
        <v/>
      </c>
      <c r="DZ196" s="22" t="str">
        <f t="shared" si="256"/>
        <v/>
      </c>
      <c r="EA196" s="22" t="str">
        <f t="shared" si="257"/>
        <v/>
      </c>
      <c r="EB196" s="22" t="str">
        <f t="shared" si="258"/>
        <v/>
      </c>
      <c r="EC196" s="22" t="str">
        <f t="shared" si="259"/>
        <v/>
      </c>
      <c r="ED196" s="22" t="str">
        <f t="shared" si="260"/>
        <v/>
      </c>
      <c r="EE196" s="22" t="str">
        <f t="shared" si="261"/>
        <v/>
      </c>
    </row>
    <row r="197" spans="1:135" ht="11.25" customHeight="1">
      <c r="B197" s="21"/>
      <c r="C197" s="21"/>
      <c r="D197" s="21"/>
      <c r="E197" s="20"/>
      <c r="F197" s="21"/>
      <c r="G197" s="35"/>
      <c r="H197" s="38"/>
      <c r="I197" s="48"/>
      <c r="J197" s="23"/>
      <c r="K197" s="23"/>
      <c r="L197" s="46"/>
      <c r="M197" s="43"/>
      <c r="N197" s="23"/>
      <c r="O197" s="20"/>
      <c r="P197" s="20"/>
      <c r="Q197" s="2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DC197" s="22" t="str">
        <f t="shared" si="233"/>
        <v/>
      </c>
      <c r="DD197" s="22" t="str">
        <f t="shared" si="234"/>
        <v/>
      </c>
      <c r="DE197" s="22" t="str">
        <f t="shared" si="235"/>
        <v/>
      </c>
      <c r="DF197" s="22" t="str">
        <f t="shared" si="236"/>
        <v/>
      </c>
      <c r="DG197" s="22" t="str">
        <f t="shared" si="237"/>
        <v/>
      </c>
      <c r="DH197" s="22" t="str">
        <f t="shared" si="238"/>
        <v/>
      </c>
      <c r="DI197" s="22" t="str">
        <f t="shared" si="239"/>
        <v/>
      </c>
      <c r="DJ197" s="22" t="str">
        <f t="shared" si="240"/>
        <v/>
      </c>
      <c r="DK197" s="22" t="str">
        <f t="shared" si="241"/>
        <v/>
      </c>
      <c r="DL197" s="22" t="str">
        <f t="shared" si="242"/>
        <v/>
      </c>
      <c r="DM197" s="22" t="str">
        <f t="shared" si="243"/>
        <v/>
      </c>
      <c r="DN197" s="22" t="str">
        <f t="shared" si="244"/>
        <v/>
      </c>
      <c r="DO197" s="22" t="str">
        <f t="shared" si="245"/>
        <v/>
      </c>
      <c r="DP197" s="22" t="str">
        <f t="shared" si="246"/>
        <v/>
      </c>
      <c r="DQ197" s="22" t="str">
        <f t="shared" si="247"/>
        <v/>
      </c>
      <c r="DR197" s="22" t="str">
        <f t="shared" si="248"/>
        <v/>
      </c>
      <c r="DS197" s="22" t="str">
        <f t="shared" si="249"/>
        <v/>
      </c>
      <c r="DT197" s="22" t="str">
        <f t="shared" si="250"/>
        <v/>
      </c>
      <c r="DU197" s="22" t="str">
        <f t="shared" si="251"/>
        <v/>
      </c>
      <c r="DV197" s="22" t="str">
        <f t="shared" si="252"/>
        <v/>
      </c>
      <c r="DW197" s="22" t="str">
        <f t="shared" si="253"/>
        <v/>
      </c>
      <c r="DX197" s="22" t="str">
        <f t="shared" si="254"/>
        <v/>
      </c>
      <c r="DY197" s="22" t="str">
        <f t="shared" si="255"/>
        <v/>
      </c>
      <c r="DZ197" s="22" t="str">
        <f t="shared" si="256"/>
        <v/>
      </c>
      <c r="EA197" s="22" t="str">
        <f t="shared" si="257"/>
        <v/>
      </c>
      <c r="EB197" s="22" t="str">
        <f t="shared" si="258"/>
        <v/>
      </c>
      <c r="EC197" s="22" t="str">
        <f t="shared" si="259"/>
        <v/>
      </c>
      <c r="ED197" s="22" t="str">
        <f t="shared" si="260"/>
        <v/>
      </c>
      <c r="EE197" s="22" t="str">
        <f t="shared" si="261"/>
        <v/>
      </c>
    </row>
    <row r="198" spans="1:135" ht="11.25" customHeight="1">
      <c r="B198" s="21"/>
      <c r="C198" s="21"/>
      <c r="D198" s="21"/>
      <c r="E198" s="20"/>
      <c r="F198" s="21"/>
      <c r="G198" s="35"/>
      <c r="H198" s="38"/>
      <c r="I198" s="48"/>
      <c r="J198" s="23"/>
      <c r="K198" s="23"/>
      <c r="L198" s="46"/>
      <c r="M198" s="43"/>
      <c r="N198" s="23"/>
      <c r="O198" s="20"/>
      <c r="P198" s="20"/>
      <c r="Q198" s="2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DC198" s="22" t="str">
        <f t="shared" si="233"/>
        <v/>
      </c>
      <c r="DD198" s="22" t="str">
        <f t="shared" si="234"/>
        <v/>
      </c>
      <c r="DE198" s="22" t="str">
        <f t="shared" si="235"/>
        <v/>
      </c>
      <c r="DF198" s="22" t="str">
        <f t="shared" si="236"/>
        <v/>
      </c>
      <c r="DG198" s="22" t="str">
        <f t="shared" si="237"/>
        <v/>
      </c>
      <c r="DH198" s="22" t="str">
        <f t="shared" si="238"/>
        <v/>
      </c>
      <c r="DI198" s="22" t="str">
        <f t="shared" si="239"/>
        <v/>
      </c>
      <c r="DJ198" s="22" t="str">
        <f t="shared" si="240"/>
        <v/>
      </c>
      <c r="DK198" s="22" t="str">
        <f t="shared" si="241"/>
        <v/>
      </c>
      <c r="DL198" s="22" t="str">
        <f t="shared" si="242"/>
        <v/>
      </c>
      <c r="DM198" s="22" t="str">
        <f t="shared" si="243"/>
        <v/>
      </c>
      <c r="DN198" s="22" t="str">
        <f t="shared" si="244"/>
        <v/>
      </c>
      <c r="DO198" s="22" t="str">
        <f t="shared" si="245"/>
        <v/>
      </c>
      <c r="DP198" s="22" t="str">
        <f t="shared" si="246"/>
        <v/>
      </c>
      <c r="DQ198" s="22" t="str">
        <f t="shared" si="247"/>
        <v/>
      </c>
      <c r="DR198" s="22" t="str">
        <f t="shared" si="248"/>
        <v/>
      </c>
      <c r="DS198" s="22" t="str">
        <f t="shared" si="249"/>
        <v/>
      </c>
      <c r="DT198" s="22" t="str">
        <f t="shared" si="250"/>
        <v/>
      </c>
      <c r="DU198" s="22" t="str">
        <f t="shared" si="251"/>
        <v/>
      </c>
      <c r="DV198" s="22" t="str">
        <f t="shared" si="252"/>
        <v/>
      </c>
      <c r="DW198" s="22" t="str">
        <f t="shared" si="253"/>
        <v/>
      </c>
      <c r="DX198" s="22" t="str">
        <f t="shared" si="254"/>
        <v/>
      </c>
      <c r="DY198" s="22" t="str">
        <f t="shared" si="255"/>
        <v/>
      </c>
      <c r="DZ198" s="22" t="str">
        <f t="shared" si="256"/>
        <v/>
      </c>
      <c r="EA198" s="22" t="str">
        <f t="shared" si="257"/>
        <v/>
      </c>
      <c r="EB198" s="22" t="str">
        <f t="shared" si="258"/>
        <v/>
      </c>
      <c r="EC198" s="22" t="str">
        <f t="shared" si="259"/>
        <v/>
      </c>
      <c r="ED198" s="22" t="str">
        <f t="shared" si="260"/>
        <v/>
      </c>
      <c r="EE198" s="22" t="str">
        <f t="shared" si="261"/>
        <v/>
      </c>
    </row>
    <row r="199" spans="1:135" ht="11.25" customHeight="1">
      <c r="B199" s="21"/>
      <c r="C199" s="21"/>
      <c r="D199" s="21"/>
      <c r="E199" s="20"/>
      <c r="F199" s="21"/>
      <c r="G199" s="35"/>
      <c r="H199" s="38"/>
      <c r="I199" s="48"/>
      <c r="J199" s="23"/>
      <c r="K199" s="23"/>
      <c r="L199" s="46"/>
      <c r="M199" s="43"/>
      <c r="N199" s="23"/>
      <c r="O199" s="20"/>
      <c r="P199" s="20"/>
      <c r="Q199" s="2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DC199" s="22" t="str">
        <f t="shared" si="233"/>
        <v/>
      </c>
      <c r="DD199" s="22" t="str">
        <f t="shared" si="234"/>
        <v/>
      </c>
      <c r="DE199" s="22" t="str">
        <f t="shared" si="235"/>
        <v/>
      </c>
      <c r="DF199" s="22" t="str">
        <f t="shared" si="236"/>
        <v/>
      </c>
      <c r="DG199" s="22" t="str">
        <f t="shared" si="237"/>
        <v/>
      </c>
      <c r="DH199" s="22" t="str">
        <f t="shared" si="238"/>
        <v/>
      </c>
      <c r="DI199" s="22" t="str">
        <f t="shared" si="239"/>
        <v/>
      </c>
      <c r="DJ199" s="22" t="str">
        <f t="shared" si="240"/>
        <v/>
      </c>
      <c r="DK199" s="22" t="str">
        <f t="shared" si="241"/>
        <v/>
      </c>
      <c r="DL199" s="22" t="str">
        <f t="shared" si="242"/>
        <v/>
      </c>
      <c r="DM199" s="22" t="str">
        <f t="shared" si="243"/>
        <v/>
      </c>
      <c r="DN199" s="22" t="str">
        <f t="shared" si="244"/>
        <v/>
      </c>
      <c r="DO199" s="22" t="str">
        <f t="shared" si="245"/>
        <v/>
      </c>
      <c r="DP199" s="22" t="str">
        <f t="shared" si="246"/>
        <v/>
      </c>
      <c r="DQ199" s="22" t="str">
        <f t="shared" si="247"/>
        <v/>
      </c>
      <c r="DR199" s="22" t="str">
        <f t="shared" si="248"/>
        <v/>
      </c>
      <c r="DS199" s="22" t="str">
        <f t="shared" si="249"/>
        <v/>
      </c>
      <c r="DT199" s="22" t="str">
        <f t="shared" si="250"/>
        <v/>
      </c>
      <c r="DU199" s="22" t="str">
        <f t="shared" si="251"/>
        <v/>
      </c>
      <c r="DV199" s="22" t="str">
        <f t="shared" si="252"/>
        <v/>
      </c>
      <c r="DW199" s="22" t="str">
        <f t="shared" si="253"/>
        <v/>
      </c>
      <c r="DX199" s="22" t="str">
        <f t="shared" si="254"/>
        <v/>
      </c>
      <c r="DY199" s="22" t="str">
        <f t="shared" si="255"/>
        <v/>
      </c>
      <c r="DZ199" s="22" t="str">
        <f t="shared" si="256"/>
        <v/>
      </c>
      <c r="EA199" s="22" t="str">
        <f t="shared" si="257"/>
        <v/>
      </c>
      <c r="EB199" s="22" t="str">
        <f t="shared" si="258"/>
        <v/>
      </c>
      <c r="EC199" s="22" t="str">
        <f t="shared" si="259"/>
        <v/>
      </c>
      <c r="ED199" s="22" t="str">
        <f t="shared" si="260"/>
        <v/>
      </c>
      <c r="EE199" s="22" t="str">
        <f t="shared" si="261"/>
        <v/>
      </c>
    </row>
    <row r="200" spans="1:135" ht="11.25" customHeight="1">
      <c r="C200" s="21"/>
      <c r="D200" s="20"/>
      <c r="E200" s="21"/>
      <c r="F200" s="35"/>
      <c r="G200" s="38"/>
      <c r="H200" s="48"/>
      <c r="I200" s="23"/>
      <c r="J200" s="23"/>
      <c r="K200" s="23"/>
      <c r="L200" s="46"/>
      <c r="M200" s="43"/>
      <c r="N200" s="23"/>
      <c r="O200" s="20"/>
      <c r="P200" s="20"/>
      <c r="Q200" s="2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DC200" s="22" t="str">
        <f t="shared" si="233"/>
        <v/>
      </c>
      <c r="DD200" s="22" t="str">
        <f t="shared" si="234"/>
        <v/>
      </c>
      <c r="DE200" s="22" t="str">
        <f t="shared" si="235"/>
        <v/>
      </c>
      <c r="DF200" s="22" t="str">
        <f t="shared" si="236"/>
        <v/>
      </c>
      <c r="DG200" s="22" t="str">
        <f t="shared" si="237"/>
        <v/>
      </c>
      <c r="DH200" s="22" t="str">
        <f t="shared" si="238"/>
        <v/>
      </c>
      <c r="DI200" s="22" t="str">
        <f t="shared" si="239"/>
        <v/>
      </c>
      <c r="DJ200" s="22" t="str">
        <f t="shared" si="240"/>
        <v/>
      </c>
      <c r="DK200" s="22" t="str">
        <f t="shared" si="241"/>
        <v/>
      </c>
      <c r="DL200" s="22" t="str">
        <f t="shared" si="242"/>
        <v/>
      </c>
      <c r="DM200" s="22" t="str">
        <f t="shared" si="243"/>
        <v/>
      </c>
      <c r="DN200" s="22" t="str">
        <f t="shared" si="244"/>
        <v/>
      </c>
      <c r="DO200" s="22" t="str">
        <f t="shared" si="245"/>
        <v/>
      </c>
      <c r="DP200" s="22" t="str">
        <f t="shared" si="246"/>
        <v/>
      </c>
      <c r="DQ200" s="22" t="str">
        <f t="shared" si="247"/>
        <v/>
      </c>
      <c r="DR200" s="22" t="str">
        <f t="shared" si="248"/>
        <v/>
      </c>
      <c r="DS200" s="22" t="str">
        <f t="shared" si="249"/>
        <v/>
      </c>
      <c r="DT200" s="22" t="str">
        <f t="shared" si="250"/>
        <v/>
      </c>
      <c r="DU200" s="22" t="str">
        <f t="shared" si="251"/>
        <v/>
      </c>
      <c r="DV200" s="22" t="str">
        <f t="shared" si="252"/>
        <v/>
      </c>
      <c r="DW200" s="22" t="str">
        <f t="shared" si="253"/>
        <v/>
      </c>
      <c r="DX200" s="22" t="str">
        <f t="shared" si="254"/>
        <v/>
      </c>
      <c r="DY200" s="22" t="str">
        <f t="shared" si="255"/>
        <v/>
      </c>
      <c r="DZ200" s="22" t="str">
        <f t="shared" si="256"/>
        <v/>
      </c>
      <c r="EA200" s="22" t="str">
        <f t="shared" si="257"/>
        <v/>
      </c>
      <c r="EB200" s="22" t="str">
        <f t="shared" si="258"/>
        <v/>
      </c>
      <c r="EC200" s="22" t="str">
        <f t="shared" si="259"/>
        <v/>
      </c>
      <c r="ED200" s="22" t="str">
        <f t="shared" si="260"/>
        <v/>
      </c>
      <c r="EE200" s="22" t="str">
        <f t="shared" si="261"/>
        <v/>
      </c>
    </row>
    <row r="201" spans="1:135" ht="11.25" customHeight="1">
      <c r="C201" s="32"/>
      <c r="D201" s="34"/>
      <c r="E201" s="37"/>
      <c r="F201" s="30"/>
      <c r="G201" s="24"/>
      <c r="H201" s="24"/>
      <c r="I201" s="45"/>
      <c r="J201" s="42"/>
      <c r="K201" s="23"/>
      <c r="L201" s="46"/>
      <c r="M201" s="43"/>
      <c r="N201" s="23"/>
      <c r="O201" s="20"/>
      <c r="P201" s="20"/>
      <c r="Q201" s="2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DC201" s="22" t="str">
        <f t="shared" si="233"/>
        <v/>
      </c>
      <c r="DD201" s="22" t="str">
        <f t="shared" si="234"/>
        <v/>
      </c>
      <c r="DE201" s="22" t="str">
        <f t="shared" si="235"/>
        <v/>
      </c>
      <c r="DF201" s="22" t="str">
        <f t="shared" si="236"/>
        <v/>
      </c>
      <c r="DG201" s="22" t="str">
        <f t="shared" si="237"/>
        <v/>
      </c>
      <c r="DH201" s="22" t="str">
        <f t="shared" si="238"/>
        <v/>
      </c>
      <c r="DI201" s="22" t="str">
        <f t="shared" si="239"/>
        <v/>
      </c>
      <c r="DJ201" s="22" t="str">
        <f t="shared" si="240"/>
        <v/>
      </c>
      <c r="DK201" s="22" t="str">
        <f t="shared" si="241"/>
        <v/>
      </c>
      <c r="DL201" s="22" t="str">
        <f t="shared" si="242"/>
        <v/>
      </c>
      <c r="DM201" s="22" t="str">
        <f t="shared" si="243"/>
        <v/>
      </c>
      <c r="DN201" s="22" t="str">
        <f t="shared" si="244"/>
        <v/>
      </c>
      <c r="DO201" s="22" t="str">
        <f t="shared" si="245"/>
        <v/>
      </c>
      <c r="DP201" s="22" t="str">
        <f t="shared" si="246"/>
        <v/>
      </c>
      <c r="DQ201" s="22" t="str">
        <f t="shared" si="247"/>
        <v/>
      </c>
      <c r="DR201" s="22" t="str">
        <f t="shared" si="248"/>
        <v/>
      </c>
      <c r="DS201" s="22" t="str">
        <f t="shared" si="249"/>
        <v/>
      </c>
      <c r="DT201" s="22" t="str">
        <f t="shared" si="250"/>
        <v/>
      </c>
      <c r="DU201" s="22" t="str">
        <f t="shared" si="251"/>
        <v/>
      </c>
      <c r="DV201" s="22" t="str">
        <f t="shared" si="252"/>
        <v/>
      </c>
      <c r="DW201" s="22" t="str">
        <f t="shared" si="253"/>
        <v/>
      </c>
      <c r="DX201" s="22" t="str">
        <f t="shared" si="254"/>
        <v/>
      </c>
      <c r="DY201" s="22" t="str">
        <f t="shared" si="255"/>
        <v/>
      </c>
      <c r="DZ201" s="22" t="str">
        <f t="shared" si="256"/>
        <v/>
      </c>
      <c r="EA201" s="22" t="str">
        <f t="shared" si="257"/>
        <v/>
      </c>
      <c r="EB201" s="22" t="str">
        <f t="shared" si="258"/>
        <v/>
      </c>
      <c r="EC201" s="22" t="str">
        <f t="shared" si="259"/>
        <v/>
      </c>
      <c r="ED201" s="22" t="str">
        <f t="shared" si="260"/>
        <v/>
      </c>
      <c r="EE201" s="22" t="str">
        <f t="shared" si="261"/>
        <v/>
      </c>
    </row>
    <row r="202" spans="1:135" ht="11.25" customHeight="1">
      <c r="C202" s="32"/>
      <c r="D202" s="34"/>
      <c r="E202" s="37"/>
      <c r="F202" s="30"/>
      <c r="G202" s="24"/>
      <c r="H202" s="24"/>
      <c r="I202" s="45"/>
      <c r="J202" s="42"/>
      <c r="K202" s="23"/>
      <c r="L202" s="46"/>
      <c r="M202" s="43"/>
      <c r="N202" s="23"/>
      <c r="O202" s="20"/>
      <c r="P202" s="20"/>
      <c r="Q202" s="2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DC202" s="22" t="str">
        <f t="shared" si="233"/>
        <v/>
      </c>
      <c r="DD202" s="22" t="str">
        <f t="shared" si="234"/>
        <v/>
      </c>
      <c r="DE202" s="22" t="str">
        <f t="shared" si="235"/>
        <v/>
      </c>
      <c r="DF202" s="22" t="str">
        <f t="shared" si="236"/>
        <v/>
      </c>
      <c r="DG202" s="22" t="str">
        <f t="shared" si="237"/>
        <v/>
      </c>
      <c r="DH202" s="22" t="str">
        <f t="shared" si="238"/>
        <v/>
      </c>
      <c r="DI202" s="22" t="str">
        <f t="shared" si="239"/>
        <v/>
      </c>
      <c r="DJ202" s="22" t="str">
        <f t="shared" si="240"/>
        <v/>
      </c>
      <c r="DK202" s="22" t="str">
        <f t="shared" si="241"/>
        <v/>
      </c>
      <c r="DL202" s="22" t="str">
        <f t="shared" si="242"/>
        <v/>
      </c>
      <c r="DM202" s="22" t="str">
        <f t="shared" si="243"/>
        <v/>
      </c>
      <c r="DN202" s="22" t="str">
        <f t="shared" si="244"/>
        <v/>
      </c>
      <c r="DO202" s="22" t="str">
        <f t="shared" si="245"/>
        <v/>
      </c>
      <c r="DP202" s="22" t="str">
        <f t="shared" si="246"/>
        <v/>
      </c>
      <c r="DQ202" s="22" t="str">
        <f t="shared" si="247"/>
        <v/>
      </c>
      <c r="DR202" s="22" t="str">
        <f t="shared" si="248"/>
        <v/>
      </c>
      <c r="DS202" s="22" t="str">
        <f t="shared" si="249"/>
        <v/>
      </c>
      <c r="DT202" s="22" t="str">
        <f t="shared" si="250"/>
        <v/>
      </c>
      <c r="DU202" s="22" t="str">
        <f t="shared" si="251"/>
        <v/>
      </c>
      <c r="DV202" s="22" t="str">
        <f t="shared" si="252"/>
        <v/>
      </c>
      <c r="DW202" s="22" t="str">
        <f t="shared" si="253"/>
        <v/>
      </c>
      <c r="DX202" s="22" t="str">
        <f t="shared" si="254"/>
        <v/>
      </c>
      <c r="DY202" s="22" t="str">
        <f t="shared" si="255"/>
        <v/>
      </c>
      <c r="DZ202" s="22" t="str">
        <f t="shared" si="256"/>
        <v/>
      </c>
      <c r="EA202" s="22" t="str">
        <f t="shared" si="257"/>
        <v/>
      </c>
      <c r="EB202" s="22" t="str">
        <f t="shared" si="258"/>
        <v/>
      </c>
      <c r="EC202" s="22" t="str">
        <f t="shared" si="259"/>
        <v/>
      </c>
      <c r="ED202" s="22" t="str">
        <f t="shared" si="260"/>
        <v/>
      </c>
      <c r="EE202" s="22" t="str">
        <f t="shared" si="261"/>
        <v/>
      </c>
    </row>
    <row r="203" spans="1:135" ht="11.25" customHeight="1">
      <c r="C203" s="32"/>
      <c r="D203" s="34"/>
      <c r="E203" s="37"/>
      <c r="F203" s="30"/>
      <c r="G203" s="24"/>
      <c r="H203" s="24"/>
      <c r="I203" s="45"/>
      <c r="J203" s="42"/>
      <c r="K203" s="23"/>
      <c r="L203" s="46"/>
      <c r="M203" s="43"/>
      <c r="N203" s="23"/>
      <c r="O203" s="20"/>
      <c r="P203" s="20"/>
      <c r="Q203" s="2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DC203" s="22" t="str">
        <f t="shared" si="233"/>
        <v/>
      </c>
      <c r="DD203" s="22" t="str">
        <f t="shared" si="234"/>
        <v/>
      </c>
      <c r="DE203" s="22" t="str">
        <f t="shared" si="235"/>
        <v/>
      </c>
      <c r="DF203" s="22" t="str">
        <f t="shared" si="236"/>
        <v/>
      </c>
      <c r="DG203" s="22" t="str">
        <f t="shared" si="237"/>
        <v/>
      </c>
      <c r="DH203" s="22" t="str">
        <f t="shared" si="238"/>
        <v/>
      </c>
      <c r="DI203" s="22" t="str">
        <f t="shared" si="239"/>
        <v/>
      </c>
      <c r="DJ203" s="22" t="str">
        <f t="shared" si="240"/>
        <v/>
      </c>
      <c r="DK203" s="22" t="str">
        <f t="shared" si="241"/>
        <v/>
      </c>
      <c r="DL203" s="22" t="str">
        <f t="shared" si="242"/>
        <v/>
      </c>
      <c r="DM203" s="22" t="str">
        <f t="shared" si="243"/>
        <v/>
      </c>
      <c r="DN203" s="22" t="str">
        <f t="shared" si="244"/>
        <v/>
      </c>
      <c r="DO203" s="22" t="str">
        <f t="shared" si="245"/>
        <v/>
      </c>
      <c r="DP203" s="22" t="str">
        <f t="shared" si="246"/>
        <v/>
      </c>
      <c r="DQ203" s="22" t="str">
        <f t="shared" si="247"/>
        <v/>
      </c>
      <c r="DR203" s="22" t="str">
        <f t="shared" si="248"/>
        <v/>
      </c>
      <c r="DS203" s="22" t="str">
        <f t="shared" si="249"/>
        <v/>
      </c>
      <c r="DT203" s="22" t="str">
        <f t="shared" si="250"/>
        <v/>
      </c>
      <c r="DU203" s="22" t="str">
        <f t="shared" si="251"/>
        <v/>
      </c>
      <c r="DV203" s="22" t="str">
        <f t="shared" si="252"/>
        <v/>
      </c>
      <c r="DW203" s="22" t="str">
        <f t="shared" si="253"/>
        <v/>
      </c>
      <c r="DX203" s="22" t="str">
        <f t="shared" si="254"/>
        <v/>
      </c>
      <c r="DY203" s="22" t="str">
        <f t="shared" si="255"/>
        <v/>
      </c>
      <c r="DZ203" s="22" t="str">
        <f t="shared" si="256"/>
        <v/>
      </c>
      <c r="EA203" s="22" t="str">
        <f t="shared" si="257"/>
        <v/>
      </c>
      <c r="EB203" s="22" t="str">
        <f t="shared" si="258"/>
        <v/>
      </c>
      <c r="EC203" s="22" t="str">
        <f t="shared" si="259"/>
        <v/>
      </c>
      <c r="ED203" s="22" t="str">
        <f t="shared" si="260"/>
        <v/>
      </c>
      <c r="EE203" s="22" t="str">
        <f t="shared" si="261"/>
        <v/>
      </c>
    </row>
    <row r="204" spans="1:135" ht="11.25" customHeight="1">
      <c r="C204" s="32"/>
      <c r="D204" s="34"/>
      <c r="E204" s="37"/>
      <c r="F204" s="30"/>
      <c r="G204" s="24"/>
      <c r="H204" s="24"/>
      <c r="I204" s="45"/>
      <c r="J204" s="42"/>
      <c r="O204" s="20"/>
      <c r="P204" s="20"/>
      <c r="Q204" s="2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DC204" s="22" t="str">
        <f t="shared" si="233"/>
        <v/>
      </c>
      <c r="DD204" s="22" t="str">
        <f t="shared" si="234"/>
        <v/>
      </c>
      <c r="DE204" s="22" t="str">
        <f t="shared" si="235"/>
        <v/>
      </c>
      <c r="DF204" s="22" t="str">
        <f t="shared" si="236"/>
        <v/>
      </c>
      <c r="DG204" s="22" t="str">
        <f t="shared" si="237"/>
        <v/>
      </c>
      <c r="DH204" s="22" t="str">
        <f t="shared" si="238"/>
        <v/>
      </c>
      <c r="DI204" s="22" t="str">
        <f t="shared" si="239"/>
        <v/>
      </c>
      <c r="DJ204" s="22" t="str">
        <f t="shared" si="240"/>
        <v/>
      </c>
      <c r="DK204" s="22" t="str">
        <f t="shared" si="241"/>
        <v/>
      </c>
      <c r="DL204" s="22" t="str">
        <f t="shared" si="242"/>
        <v/>
      </c>
      <c r="DM204" s="22" t="str">
        <f t="shared" si="243"/>
        <v/>
      </c>
      <c r="DN204" s="22" t="str">
        <f t="shared" si="244"/>
        <v/>
      </c>
      <c r="DO204" s="22" t="str">
        <f t="shared" si="245"/>
        <v/>
      </c>
      <c r="DP204" s="22" t="str">
        <f t="shared" si="246"/>
        <v/>
      </c>
      <c r="DQ204" s="22" t="str">
        <f t="shared" si="247"/>
        <v/>
      </c>
      <c r="DR204" s="22" t="str">
        <f t="shared" si="248"/>
        <v/>
      </c>
      <c r="DS204" s="22" t="str">
        <f t="shared" si="249"/>
        <v/>
      </c>
      <c r="DT204" s="22" t="str">
        <f t="shared" si="250"/>
        <v/>
      </c>
      <c r="DU204" s="22" t="str">
        <f t="shared" si="251"/>
        <v/>
      </c>
      <c r="DV204" s="22" t="str">
        <f t="shared" si="252"/>
        <v/>
      </c>
      <c r="DW204" s="22" t="str">
        <f t="shared" si="253"/>
        <v/>
      </c>
      <c r="DX204" s="22" t="str">
        <f t="shared" si="254"/>
        <v/>
      </c>
      <c r="DY204" s="22" t="str">
        <f t="shared" si="255"/>
        <v/>
      </c>
      <c r="DZ204" s="22" t="str">
        <f t="shared" si="256"/>
        <v/>
      </c>
      <c r="EA204" s="22" t="str">
        <f t="shared" si="257"/>
        <v/>
      </c>
      <c r="EB204" s="22" t="str">
        <f t="shared" si="258"/>
        <v/>
      </c>
      <c r="EC204" s="22" t="str">
        <f t="shared" si="259"/>
        <v/>
      </c>
      <c r="ED204" s="22" t="str">
        <f t="shared" si="260"/>
        <v/>
      </c>
      <c r="EE204" s="22" t="str">
        <f t="shared" si="261"/>
        <v/>
      </c>
    </row>
    <row r="205" spans="1:135" ht="11.25" customHeight="1">
      <c r="A205" s="21"/>
      <c r="B205" s="20"/>
      <c r="C205" s="21"/>
      <c r="D205" s="35"/>
      <c r="E205" s="38"/>
      <c r="F205" s="48"/>
      <c r="G205" s="23"/>
      <c r="H205" s="23"/>
      <c r="I205" s="46"/>
      <c r="J205" s="43"/>
      <c r="K205" s="23"/>
      <c r="L205" s="46"/>
      <c r="M205" s="43"/>
      <c r="N205" s="23"/>
      <c r="O205" s="20"/>
      <c r="P205" s="20"/>
      <c r="Q205" s="2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DC205" s="22" t="str">
        <f t="shared" si="233"/>
        <v/>
      </c>
      <c r="DD205" s="22" t="str">
        <f t="shared" si="234"/>
        <v/>
      </c>
      <c r="DE205" s="22" t="str">
        <f t="shared" si="235"/>
        <v/>
      </c>
      <c r="DF205" s="22" t="str">
        <f t="shared" si="236"/>
        <v/>
      </c>
      <c r="DG205" s="22" t="str">
        <f t="shared" si="237"/>
        <v/>
      </c>
      <c r="DH205" s="22" t="str">
        <f t="shared" si="238"/>
        <v/>
      </c>
      <c r="DI205" s="22" t="str">
        <f t="shared" si="239"/>
        <v/>
      </c>
      <c r="DJ205" s="22" t="str">
        <f t="shared" si="240"/>
        <v/>
      </c>
      <c r="DK205" s="22" t="str">
        <f t="shared" si="241"/>
        <v/>
      </c>
      <c r="DL205" s="22" t="str">
        <f t="shared" si="242"/>
        <v/>
      </c>
      <c r="DM205" s="22" t="str">
        <f t="shared" si="243"/>
        <v/>
      </c>
      <c r="DN205" s="22" t="str">
        <f t="shared" si="244"/>
        <v/>
      </c>
      <c r="DO205" s="22" t="str">
        <f t="shared" si="245"/>
        <v/>
      </c>
      <c r="DP205" s="22" t="str">
        <f t="shared" si="246"/>
        <v/>
      </c>
      <c r="DQ205" s="22" t="str">
        <f t="shared" si="247"/>
        <v/>
      </c>
      <c r="DR205" s="22" t="str">
        <f t="shared" si="248"/>
        <v/>
      </c>
      <c r="DS205" s="22" t="str">
        <f t="shared" si="249"/>
        <v/>
      </c>
      <c r="DT205" s="22" t="str">
        <f t="shared" si="250"/>
        <v/>
      </c>
      <c r="DU205" s="22" t="str">
        <f t="shared" si="251"/>
        <v/>
      </c>
      <c r="DV205" s="22" t="str">
        <f t="shared" si="252"/>
        <v/>
      </c>
      <c r="DW205" s="22" t="str">
        <f t="shared" si="253"/>
        <v/>
      </c>
      <c r="DX205" s="22" t="str">
        <f t="shared" si="254"/>
        <v/>
      </c>
      <c r="DY205" s="22" t="str">
        <f t="shared" si="255"/>
        <v/>
      </c>
      <c r="DZ205" s="22" t="str">
        <f t="shared" si="256"/>
        <v/>
      </c>
      <c r="EA205" s="22" t="str">
        <f t="shared" si="257"/>
        <v/>
      </c>
      <c r="EB205" s="22" t="str">
        <f t="shared" si="258"/>
        <v/>
      </c>
      <c r="EC205" s="22" t="str">
        <f t="shared" si="259"/>
        <v/>
      </c>
      <c r="ED205" s="22" t="str">
        <f t="shared" si="260"/>
        <v/>
      </c>
      <c r="EE205" s="22" t="str">
        <f t="shared" si="261"/>
        <v/>
      </c>
    </row>
    <row r="206" spans="1:135" ht="11.25" customHeight="1">
      <c r="A206" s="21"/>
      <c r="B206" s="20"/>
      <c r="C206" s="21"/>
      <c r="D206" s="35"/>
      <c r="E206" s="38"/>
      <c r="F206" s="48"/>
      <c r="G206" s="23"/>
      <c r="H206" s="23"/>
      <c r="I206" s="46"/>
      <c r="J206" s="43"/>
      <c r="K206" s="23"/>
      <c r="L206" s="46"/>
      <c r="M206" s="43"/>
      <c r="N206" s="23"/>
      <c r="O206" s="20"/>
      <c r="P206" s="20"/>
      <c r="Q206" s="2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DC206" s="22" t="str">
        <f t="shared" si="233"/>
        <v/>
      </c>
      <c r="DD206" s="22" t="str">
        <f t="shared" si="234"/>
        <v/>
      </c>
      <c r="DE206" s="22" t="str">
        <f t="shared" si="235"/>
        <v/>
      </c>
      <c r="DF206" s="22" t="str">
        <f t="shared" si="236"/>
        <v/>
      </c>
      <c r="DG206" s="22" t="str">
        <f t="shared" si="237"/>
        <v/>
      </c>
      <c r="DH206" s="22" t="str">
        <f t="shared" si="238"/>
        <v/>
      </c>
      <c r="DI206" s="22" t="str">
        <f t="shared" si="239"/>
        <v/>
      </c>
      <c r="DJ206" s="22" t="str">
        <f t="shared" si="240"/>
        <v/>
      </c>
      <c r="DK206" s="22" t="str">
        <f t="shared" si="241"/>
        <v/>
      </c>
      <c r="DL206" s="22" t="str">
        <f t="shared" si="242"/>
        <v/>
      </c>
      <c r="DM206" s="22" t="str">
        <f t="shared" si="243"/>
        <v/>
      </c>
      <c r="DN206" s="22" t="str">
        <f t="shared" si="244"/>
        <v/>
      </c>
      <c r="DO206" s="22" t="str">
        <f t="shared" si="245"/>
        <v/>
      </c>
      <c r="DP206" s="22" t="str">
        <f t="shared" si="246"/>
        <v/>
      </c>
      <c r="DQ206" s="22" t="str">
        <f t="shared" si="247"/>
        <v/>
      </c>
      <c r="DR206" s="22" t="str">
        <f t="shared" si="248"/>
        <v/>
      </c>
      <c r="DS206" s="22" t="str">
        <f t="shared" si="249"/>
        <v/>
      </c>
      <c r="DT206" s="22" t="str">
        <f t="shared" si="250"/>
        <v/>
      </c>
      <c r="DU206" s="22" t="str">
        <f t="shared" si="251"/>
        <v/>
      </c>
      <c r="DV206" s="22" t="str">
        <f t="shared" si="252"/>
        <v/>
      </c>
      <c r="DW206" s="22" t="str">
        <f t="shared" si="253"/>
        <v/>
      </c>
      <c r="DX206" s="22" t="str">
        <f t="shared" si="254"/>
        <v/>
      </c>
      <c r="DY206" s="22" t="str">
        <f t="shared" si="255"/>
        <v/>
      </c>
      <c r="DZ206" s="22" t="str">
        <f t="shared" si="256"/>
        <v/>
      </c>
      <c r="EA206" s="22" t="str">
        <f t="shared" si="257"/>
        <v/>
      </c>
      <c r="EB206" s="22" t="str">
        <f t="shared" si="258"/>
        <v/>
      </c>
      <c r="EC206" s="22" t="str">
        <f t="shared" si="259"/>
        <v/>
      </c>
      <c r="ED206" s="22" t="str">
        <f t="shared" si="260"/>
        <v/>
      </c>
      <c r="EE206" s="22" t="str">
        <f t="shared" si="261"/>
        <v/>
      </c>
    </row>
    <row r="207" spans="1:135" ht="11.25" customHeight="1">
      <c r="A207" s="21"/>
      <c r="B207" s="20"/>
      <c r="C207" s="21"/>
      <c r="D207" s="35"/>
      <c r="E207" s="38"/>
      <c r="F207" s="48"/>
      <c r="G207" s="23"/>
      <c r="H207" s="23"/>
      <c r="I207" s="46"/>
      <c r="J207" s="43"/>
      <c r="K207" s="23"/>
      <c r="L207" s="46"/>
      <c r="M207" s="43"/>
      <c r="N207" s="23"/>
      <c r="O207" s="20"/>
      <c r="P207" s="20"/>
      <c r="Q207" s="2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DC207" s="22" t="str">
        <f t="shared" si="233"/>
        <v/>
      </c>
      <c r="DD207" s="22" t="str">
        <f t="shared" si="234"/>
        <v/>
      </c>
      <c r="DE207" s="22" t="str">
        <f t="shared" si="235"/>
        <v/>
      </c>
      <c r="DF207" s="22" t="str">
        <f t="shared" si="236"/>
        <v/>
      </c>
      <c r="DG207" s="22" t="str">
        <f t="shared" si="237"/>
        <v/>
      </c>
      <c r="DH207" s="22" t="str">
        <f t="shared" si="238"/>
        <v/>
      </c>
      <c r="DI207" s="22" t="str">
        <f t="shared" si="239"/>
        <v/>
      </c>
      <c r="DJ207" s="22" t="str">
        <f t="shared" si="240"/>
        <v/>
      </c>
      <c r="DK207" s="22" t="str">
        <f t="shared" si="241"/>
        <v/>
      </c>
      <c r="DL207" s="22" t="str">
        <f t="shared" si="242"/>
        <v/>
      </c>
      <c r="DM207" s="22" t="str">
        <f t="shared" si="243"/>
        <v/>
      </c>
      <c r="DN207" s="22" t="str">
        <f t="shared" si="244"/>
        <v/>
      </c>
      <c r="DO207" s="22" t="str">
        <f t="shared" si="245"/>
        <v/>
      </c>
      <c r="DP207" s="22" t="str">
        <f t="shared" si="246"/>
        <v/>
      </c>
      <c r="DQ207" s="22" t="str">
        <f t="shared" si="247"/>
        <v/>
      </c>
      <c r="DR207" s="22" t="str">
        <f t="shared" si="248"/>
        <v/>
      </c>
      <c r="DS207" s="22" t="str">
        <f t="shared" si="249"/>
        <v/>
      </c>
      <c r="DT207" s="22" t="str">
        <f t="shared" si="250"/>
        <v/>
      </c>
      <c r="DU207" s="22" t="str">
        <f t="shared" si="251"/>
        <v/>
      </c>
      <c r="DV207" s="22" t="str">
        <f t="shared" si="252"/>
        <v/>
      </c>
      <c r="DW207" s="22" t="str">
        <f t="shared" si="253"/>
        <v/>
      </c>
      <c r="DX207" s="22" t="str">
        <f t="shared" si="254"/>
        <v/>
      </c>
      <c r="DY207" s="22" t="str">
        <f t="shared" si="255"/>
        <v/>
      </c>
      <c r="DZ207" s="22" t="str">
        <f t="shared" si="256"/>
        <v/>
      </c>
      <c r="EA207" s="22" t="str">
        <f t="shared" si="257"/>
        <v/>
      </c>
      <c r="EB207" s="22" t="str">
        <f t="shared" si="258"/>
        <v/>
      </c>
      <c r="EC207" s="22" t="str">
        <f t="shared" si="259"/>
        <v/>
      </c>
      <c r="ED207" s="22" t="str">
        <f t="shared" si="260"/>
        <v/>
      </c>
      <c r="EE207" s="22" t="str">
        <f t="shared" si="261"/>
        <v/>
      </c>
    </row>
    <row r="208" spans="1:135" ht="11.25" customHeight="1">
      <c r="A208" s="21"/>
      <c r="B208" s="20"/>
      <c r="C208" s="21"/>
      <c r="D208" s="35"/>
      <c r="E208" s="38"/>
      <c r="F208" s="48"/>
      <c r="G208" s="23"/>
      <c r="H208" s="23"/>
      <c r="I208" s="46"/>
      <c r="J208" s="43"/>
      <c r="K208" s="23"/>
      <c r="L208" s="46"/>
      <c r="M208" s="43"/>
      <c r="N208" s="23"/>
      <c r="O208" s="20"/>
      <c r="P208" s="20"/>
      <c r="Q208" s="20"/>
    </row>
    <row r="209" spans="1:17" ht="11.25" customHeight="1">
      <c r="A209" s="21"/>
      <c r="B209" s="20"/>
      <c r="C209" s="21"/>
      <c r="D209" s="35"/>
      <c r="E209" s="38"/>
      <c r="F209" s="48"/>
      <c r="G209" s="23"/>
      <c r="H209" s="23"/>
      <c r="I209" s="46"/>
      <c r="J209" s="43"/>
      <c r="L209" s="46"/>
      <c r="M209" s="43"/>
      <c r="O209" s="20"/>
      <c r="P209" s="20"/>
      <c r="Q209" s="20"/>
    </row>
    <row r="210" spans="1:17" ht="11.25" customHeight="1">
      <c r="A210" s="21"/>
      <c r="B210" s="20"/>
      <c r="C210" s="21"/>
      <c r="D210" s="35"/>
      <c r="E210" s="38"/>
      <c r="F210" s="48"/>
      <c r="G210" s="23"/>
      <c r="H210" s="23"/>
      <c r="I210" s="46"/>
      <c r="J210" s="43"/>
      <c r="L210" s="46"/>
      <c r="M210" s="43"/>
      <c r="O210" s="20"/>
      <c r="P210" s="20"/>
      <c r="Q210" s="20"/>
    </row>
    <row r="211" spans="1:17" ht="11.25" customHeight="1">
      <c r="A211" s="21"/>
      <c r="B211" s="20"/>
      <c r="C211" s="21"/>
      <c r="D211" s="35"/>
      <c r="E211" s="38"/>
      <c r="F211" s="48"/>
      <c r="G211" s="23"/>
      <c r="H211" s="23"/>
      <c r="I211" s="46"/>
      <c r="J211" s="43"/>
      <c r="L211" s="46"/>
      <c r="M211" s="43"/>
      <c r="O211" s="20"/>
      <c r="P211" s="20"/>
      <c r="Q211" s="20"/>
    </row>
    <row r="212" spans="1:17" ht="11.25" customHeight="1">
      <c r="A212" s="21"/>
      <c r="B212" s="20"/>
      <c r="C212" s="21"/>
      <c r="D212" s="35"/>
      <c r="E212" s="38"/>
      <c r="F212" s="48"/>
      <c r="G212" s="23"/>
      <c r="H212" s="23"/>
      <c r="I212" s="46"/>
      <c r="J212" s="43"/>
      <c r="L212" s="46"/>
      <c r="M212" s="43"/>
      <c r="O212" s="20"/>
      <c r="P212" s="20"/>
      <c r="Q212" s="20"/>
    </row>
    <row r="213" spans="1:17" ht="11.25" customHeight="1">
      <c r="A213" s="21"/>
      <c r="B213" s="20"/>
      <c r="C213" s="21"/>
      <c r="D213" s="35"/>
      <c r="E213" s="38"/>
      <c r="F213" s="48"/>
      <c r="G213" s="23"/>
      <c r="H213" s="23"/>
      <c r="I213" s="46"/>
      <c r="J213" s="43"/>
      <c r="L213" s="46"/>
      <c r="M213" s="43"/>
      <c r="O213" s="20"/>
      <c r="P213" s="20"/>
      <c r="Q213" s="20"/>
    </row>
    <row r="214" spans="1:17" ht="11.25" customHeight="1">
      <c r="A214" s="21"/>
      <c r="B214" s="20"/>
      <c r="C214" s="21"/>
      <c r="D214" s="35"/>
      <c r="E214" s="38"/>
      <c r="F214" s="48"/>
      <c r="G214" s="23"/>
      <c r="H214" s="23"/>
      <c r="I214" s="46"/>
      <c r="J214" s="43"/>
      <c r="L214" s="46"/>
      <c r="M214" s="43"/>
      <c r="O214" s="20"/>
      <c r="P214" s="20"/>
      <c r="Q214" s="20"/>
    </row>
    <row r="215" spans="1:17" ht="11.25" customHeight="1">
      <c r="A215" s="21"/>
      <c r="B215" s="20"/>
      <c r="C215" s="21"/>
      <c r="D215" s="35"/>
      <c r="E215" s="38"/>
      <c r="F215" s="48"/>
      <c r="G215" s="23"/>
      <c r="H215" s="23"/>
      <c r="I215" s="46"/>
      <c r="J215" s="43"/>
      <c r="L215" s="46"/>
      <c r="M215" s="43"/>
      <c r="O215" s="20"/>
      <c r="P215" s="20"/>
      <c r="Q215" s="20"/>
    </row>
    <row r="216" spans="1:17" ht="11.25" customHeight="1">
      <c r="C216" s="21"/>
      <c r="D216" s="20"/>
      <c r="E216" s="21"/>
      <c r="F216" s="35"/>
      <c r="G216" s="38"/>
      <c r="H216" s="48"/>
      <c r="I216" s="23"/>
      <c r="J216" s="23"/>
      <c r="L216" s="46"/>
      <c r="M216" s="43"/>
      <c r="O216" s="20"/>
      <c r="P216" s="20"/>
      <c r="Q216" s="20"/>
    </row>
    <row r="217" spans="1:17" ht="11.25" customHeight="1">
      <c r="C217" s="32"/>
      <c r="D217" s="34"/>
      <c r="E217" s="37"/>
      <c r="F217" s="30"/>
      <c r="G217" s="24"/>
      <c r="H217" s="24"/>
      <c r="I217" s="45"/>
      <c r="J217" s="42"/>
      <c r="L217" s="46"/>
      <c r="M217" s="43"/>
      <c r="O217" s="20"/>
      <c r="P217" s="20"/>
      <c r="Q217" s="20"/>
    </row>
    <row r="218" spans="1:17" ht="11.25" customHeight="1">
      <c r="C218" s="32"/>
      <c r="D218" s="34"/>
      <c r="E218" s="37"/>
      <c r="F218" s="30"/>
      <c r="G218" s="24"/>
      <c r="H218" s="24"/>
      <c r="I218" s="45"/>
      <c r="J218" s="42"/>
      <c r="L218" s="46"/>
      <c r="M218" s="43"/>
      <c r="O218" s="20"/>
      <c r="P218" s="20"/>
      <c r="Q218" s="20"/>
    </row>
    <row r="219" spans="1:17" ht="11.25" customHeight="1">
      <c r="C219" s="32"/>
      <c r="D219" s="34"/>
      <c r="E219" s="37"/>
      <c r="F219" s="30"/>
      <c r="G219" s="24"/>
      <c r="H219" s="24"/>
      <c r="I219" s="45"/>
      <c r="J219" s="42"/>
      <c r="L219" s="46"/>
      <c r="M219" s="43"/>
      <c r="O219" s="20"/>
      <c r="P219" s="20"/>
      <c r="Q219" s="20"/>
    </row>
    <row r="220" spans="1:17" ht="11.25" customHeight="1">
      <c r="C220" s="32"/>
      <c r="D220" s="34"/>
      <c r="E220" s="37"/>
      <c r="F220" s="30"/>
      <c r="G220" s="24"/>
      <c r="H220" s="24"/>
      <c r="I220" s="45"/>
      <c r="J220" s="42"/>
      <c r="L220" s="46"/>
      <c r="M220" s="43"/>
      <c r="O220" s="20"/>
      <c r="P220" s="20"/>
      <c r="Q220" s="20"/>
    </row>
    <row r="221" spans="1:17" ht="11.25" customHeight="1">
      <c r="A221" s="21"/>
      <c r="B221" s="20"/>
      <c r="C221" s="21"/>
      <c r="D221" s="35"/>
      <c r="E221" s="38"/>
      <c r="F221" s="48"/>
      <c r="G221" s="23"/>
      <c r="H221" s="23"/>
      <c r="I221" s="46"/>
      <c r="J221" s="43"/>
      <c r="L221" s="46"/>
      <c r="M221" s="43"/>
      <c r="O221" s="20"/>
      <c r="P221" s="20"/>
      <c r="Q221" s="20"/>
    </row>
    <row r="222" spans="1:17" ht="11.25" customHeight="1">
      <c r="A222" s="21"/>
      <c r="B222" s="20"/>
      <c r="C222" s="21"/>
      <c r="D222" s="35"/>
      <c r="E222" s="38"/>
      <c r="F222" s="48"/>
      <c r="G222" s="23"/>
      <c r="H222" s="23"/>
      <c r="I222" s="46"/>
      <c r="J222" s="43"/>
      <c r="L222" s="46"/>
      <c r="M222" s="43"/>
      <c r="O222" s="20"/>
      <c r="P222" s="20"/>
      <c r="Q222" s="20"/>
    </row>
    <row r="223" spans="1:17" ht="11.25" customHeight="1">
      <c r="A223" s="21"/>
      <c r="B223" s="20"/>
      <c r="C223" s="21"/>
      <c r="D223" s="35"/>
      <c r="E223" s="38"/>
      <c r="F223" s="48"/>
      <c r="G223" s="23"/>
      <c r="H223" s="23"/>
      <c r="I223" s="46"/>
      <c r="J223" s="43"/>
      <c r="L223" s="46"/>
      <c r="M223" s="43"/>
      <c r="O223" s="20"/>
      <c r="P223" s="20"/>
      <c r="Q223" s="20"/>
    </row>
    <row r="224" spans="1:17" ht="11.25" customHeight="1">
      <c r="A224" s="21"/>
      <c r="B224" s="20"/>
      <c r="C224" s="21"/>
      <c r="D224" s="35"/>
      <c r="E224" s="38"/>
      <c r="F224" s="48"/>
      <c r="G224" s="23"/>
      <c r="H224" s="23"/>
      <c r="I224" s="46"/>
      <c r="J224" s="43"/>
      <c r="L224" s="46"/>
      <c r="M224" s="43"/>
      <c r="O224" s="20"/>
      <c r="P224" s="20"/>
      <c r="Q224" s="20"/>
    </row>
    <row r="225" spans="1:17" ht="11.25" customHeight="1">
      <c r="A225" s="21"/>
      <c r="B225" s="20"/>
      <c r="C225" s="21"/>
      <c r="D225" s="35"/>
      <c r="E225" s="38"/>
      <c r="F225" s="48"/>
      <c r="G225" s="23"/>
      <c r="H225" s="23"/>
      <c r="I225" s="46"/>
      <c r="J225" s="43"/>
      <c r="L225" s="46"/>
      <c r="M225" s="43"/>
      <c r="O225" s="20"/>
      <c r="P225" s="20"/>
      <c r="Q225" s="20"/>
    </row>
    <row r="226" spans="1:17" ht="11.25" customHeight="1">
      <c r="A226" s="21"/>
      <c r="B226" s="20"/>
      <c r="C226" s="21"/>
      <c r="D226" s="35"/>
      <c r="E226" s="38"/>
      <c r="F226" s="48"/>
      <c r="G226" s="23"/>
      <c r="H226" s="23"/>
      <c r="I226" s="46"/>
      <c r="J226" s="43"/>
      <c r="L226" s="46"/>
      <c r="M226" s="43"/>
      <c r="O226" s="20"/>
      <c r="P226" s="20"/>
      <c r="Q226" s="20"/>
    </row>
    <row r="227" spans="1:17" ht="11.25" customHeight="1">
      <c r="A227" s="21"/>
      <c r="B227" s="20"/>
      <c r="C227" s="21"/>
      <c r="D227" s="35"/>
      <c r="E227" s="38"/>
      <c r="F227" s="48"/>
      <c r="G227" s="23"/>
      <c r="H227" s="23"/>
      <c r="I227" s="46"/>
      <c r="J227" s="43"/>
      <c r="L227" s="46"/>
      <c r="M227" s="43"/>
      <c r="O227" s="20"/>
      <c r="P227" s="20"/>
      <c r="Q227" s="20"/>
    </row>
    <row r="228" spans="1:17" ht="11.25" customHeight="1">
      <c r="A228" s="21"/>
      <c r="B228" s="20"/>
      <c r="C228" s="21"/>
      <c r="D228" s="35"/>
      <c r="E228" s="38"/>
      <c r="F228" s="48"/>
      <c r="G228" s="23"/>
      <c r="H228" s="23"/>
      <c r="I228" s="46"/>
      <c r="J228" s="43"/>
      <c r="L228" s="46"/>
      <c r="M228" s="43"/>
      <c r="O228" s="20"/>
      <c r="P228" s="20"/>
      <c r="Q228" s="20"/>
    </row>
    <row r="229" spans="1:17" ht="11.25" customHeight="1">
      <c r="A229" s="21"/>
      <c r="B229" s="20"/>
      <c r="C229" s="21"/>
      <c r="D229" s="35"/>
      <c r="E229" s="38"/>
      <c r="F229" s="48"/>
      <c r="G229" s="23"/>
      <c r="H229" s="23"/>
      <c r="I229" s="46"/>
      <c r="J229" s="43"/>
      <c r="L229" s="46"/>
      <c r="M229" s="43"/>
      <c r="O229" s="20"/>
      <c r="P229" s="20"/>
      <c r="Q229" s="20"/>
    </row>
    <row r="230" spans="1:17" ht="11.25" customHeight="1">
      <c r="A230" s="21"/>
      <c r="B230" s="20"/>
      <c r="C230" s="21"/>
      <c r="D230" s="35"/>
      <c r="E230" s="38"/>
      <c r="F230" s="48"/>
      <c r="G230" s="23"/>
      <c r="H230" s="23"/>
      <c r="I230" s="46"/>
      <c r="J230" s="43"/>
      <c r="L230" s="46"/>
      <c r="M230" s="43"/>
      <c r="O230" s="20"/>
      <c r="P230" s="20"/>
      <c r="Q230" s="20"/>
    </row>
    <row r="231" spans="1:17" ht="11.25" customHeight="1">
      <c r="A231" s="20"/>
      <c r="B231" s="21"/>
      <c r="C231" s="35"/>
      <c r="D231" s="38"/>
      <c r="E231" s="48"/>
      <c r="F231" s="23"/>
      <c r="G231" s="23"/>
      <c r="H231" s="23"/>
      <c r="I231" s="46"/>
      <c r="J231" s="43"/>
      <c r="L231" s="46"/>
      <c r="M231" s="43"/>
      <c r="O231" s="20"/>
      <c r="P231" s="20"/>
      <c r="Q231" s="20"/>
    </row>
    <row r="232" spans="1:17" ht="11.25" customHeight="1">
      <c r="A232" s="34"/>
      <c r="B232" s="37"/>
      <c r="C232" s="30"/>
      <c r="D232" s="24"/>
      <c r="E232" s="24"/>
      <c r="F232" s="45"/>
      <c r="G232" s="42"/>
      <c r="H232" s="23"/>
      <c r="I232" s="46"/>
      <c r="J232" s="43"/>
      <c r="L232" s="46"/>
      <c r="M232" s="43"/>
      <c r="O232" s="20"/>
      <c r="P232" s="20"/>
      <c r="Q232" s="20"/>
    </row>
    <row r="233" spans="1:17" ht="11.25" customHeight="1">
      <c r="E233" s="39"/>
      <c r="F233" s="39"/>
      <c r="H233" s="40"/>
      <c r="I233" s="48"/>
      <c r="L233" s="46"/>
      <c r="M233" s="43"/>
      <c r="O233" s="20"/>
      <c r="P233" s="20"/>
      <c r="Q233" s="20"/>
    </row>
    <row r="234" spans="1:17" ht="11.25" customHeight="1">
      <c r="E234" s="39"/>
      <c r="F234" s="39"/>
      <c r="H234" s="40"/>
      <c r="I234" s="48"/>
      <c r="L234" s="46"/>
      <c r="M234" s="43"/>
      <c r="O234" s="20"/>
      <c r="P234" s="20"/>
      <c r="Q234" s="20"/>
    </row>
    <row r="235" spans="1:17" ht="11.25" customHeight="1">
      <c r="E235" s="39"/>
      <c r="F235" s="39"/>
      <c r="H235" s="40"/>
      <c r="I235" s="48"/>
      <c r="L235" s="46"/>
      <c r="M235" s="43"/>
      <c r="O235" s="20"/>
      <c r="P235" s="20"/>
      <c r="Q235" s="20"/>
    </row>
    <row r="236" spans="1:17" ht="11.25" customHeight="1">
      <c r="E236" s="39"/>
      <c r="F236" s="39"/>
      <c r="H236" s="40"/>
      <c r="I236" s="48"/>
      <c r="L236" s="46"/>
      <c r="M236" s="43"/>
      <c r="O236" s="20"/>
      <c r="P236" s="20"/>
      <c r="Q236" s="20"/>
    </row>
    <row r="237" spans="1:17" ht="11.25" customHeight="1">
      <c r="E237" s="39"/>
      <c r="F237" s="39"/>
      <c r="H237" s="40"/>
      <c r="I237" s="48"/>
      <c r="L237" s="46"/>
      <c r="M237" s="43"/>
      <c r="O237" s="20"/>
      <c r="P237" s="20"/>
      <c r="Q237" s="20"/>
    </row>
    <row r="238" spans="1:17" ht="11.25" customHeight="1">
      <c r="E238" s="39"/>
      <c r="F238" s="39"/>
      <c r="H238" s="40"/>
      <c r="I238" s="48"/>
      <c r="L238" s="46"/>
      <c r="M238" s="43"/>
      <c r="O238" s="20"/>
      <c r="P238" s="20"/>
      <c r="Q238" s="20"/>
    </row>
    <row r="239" spans="1:17" ht="11.25" customHeight="1">
      <c r="E239" s="39"/>
      <c r="F239" s="39"/>
      <c r="H239" s="40"/>
      <c r="I239" s="48"/>
      <c r="L239" s="46"/>
      <c r="M239" s="43"/>
      <c r="O239" s="20"/>
      <c r="P239" s="20"/>
      <c r="Q239" s="20"/>
    </row>
    <row r="240" spans="1:17" ht="11.25" customHeight="1">
      <c r="E240" s="39"/>
      <c r="F240" s="39"/>
      <c r="H240" s="40"/>
      <c r="I240" s="48"/>
      <c r="L240" s="46"/>
      <c r="M240" s="43"/>
      <c r="O240" s="20"/>
      <c r="P240" s="20"/>
      <c r="Q240" s="20"/>
    </row>
    <row r="241" spans="3:17" ht="11.25" customHeight="1">
      <c r="E241" s="39"/>
      <c r="F241" s="39"/>
      <c r="H241" s="40"/>
      <c r="I241" s="48"/>
      <c r="L241" s="46"/>
      <c r="M241" s="43"/>
      <c r="O241" s="20"/>
      <c r="P241" s="20"/>
      <c r="Q241" s="20"/>
    </row>
    <row r="242" spans="3:17" ht="11.25" customHeight="1">
      <c r="E242" s="39"/>
      <c r="F242" s="39"/>
      <c r="H242" s="40"/>
      <c r="I242" s="48"/>
      <c r="L242" s="46"/>
      <c r="M242" s="43"/>
      <c r="O242" s="20"/>
      <c r="P242" s="20"/>
      <c r="Q242" s="20"/>
    </row>
    <row r="243" spans="3:17" ht="11.25" customHeight="1">
      <c r="E243" s="39"/>
      <c r="F243" s="39"/>
      <c r="H243" s="40"/>
      <c r="I243" s="48"/>
      <c r="L243" s="46"/>
      <c r="M243" s="43"/>
      <c r="O243" s="20"/>
      <c r="P243" s="20"/>
      <c r="Q243" s="20"/>
    </row>
    <row r="244" spans="3:17" ht="11.25" customHeight="1">
      <c r="E244" s="39"/>
      <c r="F244" s="39"/>
      <c r="H244" s="40"/>
      <c r="I244" s="48"/>
      <c r="L244" s="46"/>
      <c r="M244" s="43"/>
      <c r="O244" s="20"/>
      <c r="P244" s="20"/>
      <c r="Q244" s="20"/>
    </row>
    <row r="245" spans="3:17" ht="11.25" customHeight="1">
      <c r="E245" s="39"/>
      <c r="F245" s="39"/>
      <c r="H245" s="40"/>
      <c r="I245" s="48"/>
      <c r="L245" s="46"/>
      <c r="M245" s="43"/>
      <c r="O245" s="20"/>
      <c r="P245" s="20"/>
      <c r="Q245" s="20"/>
    </row>
    <row r="246" spans="3:17" ht="11.25" customHeight="1">
      <c r="F246" s="21"/>
      <c r="G246" s="20"/>
      <c r="H246" s="21"/>
      <c r="I246" s="35"/>
      <c r="J246" s="38"/>
      <c r="K246" s="48"/>
      <c r="L246" s="23"/>
      <c r="M246" s="23"/>
      <c r="O246" s="20"/>
      <c r="P246" s="20"/>
      <c r="Q246" s="20"/>
    </row>
    <row r="247" spans="3:17" ht="11.25" customHeight="1">
      <c r="O247" s="20"/>
      <c r="P247" s="20"/>
      <c r="Q247" s="20"/>
    </row>
    <row r="248" spans="3:17" ht="11.25" customHeight="1">
      <c r="O248" s="20"/>
      <c r="P248" s="20"/>
      <c r="Q248" s="20"/>
    </row>
    <row r="249" spans="3:17" ht="11.25" customHeight="1">
      <c r="O249" s="20"/>
      <c r="P249" s="20"/>
      <c r="Q249" s="20"/>
    </row>
    <row r="250" spans="3:17" ht="11.25" customHeight="1">
      <c r="O250" s="20"/>
      <c r="P250" s="20"/>
      <c r="Q250" s="20"/>
    </row>
    <row r="251" spans="3:17" ht="11.25" customHeight="1">
      <c r="D251" s="21"/>
      <c r="E251" s="20"/>
      <c r="F251" s="21"/>
      <c r="G251" s="35"/>
      <c r="H251" s="38"/>
      <c r="I251" s="48"/>
      <c r="J251" s="23"/>
      <c r="K251" s="23"/>
      <c r="L251" s="46"/>
      <c r="M251" s="43"/>
      <c r="O251" s="20"/>
      <c r="P251" s="20"/>
      <c r="Q251" s="20"/>
    </row>
    <row r="252" spans="3:17" ht="11.25" customHeight="1">
      <c r="D252" s="21"/>
      <c r="E252" s="20"/>
      <c r="F252" s="21"/>
      <c r="G252" s="35"/>
      <c r="H252" s="38"/>
      <c r="I252" s="48"/>
      <c r="J252" s="23"/>
      <c r="K252" s="23"/>
      <c r="L252" s="46"/>
      <c r="M252" s="43"/>
      <c r="O252" s="20"/>
      <c r="P252" s="20"/>
      <c r="Q252" s="20"/>
    </row>
    <row r="253" spans="3:17" ht="11.25" customHeight="1">
      <c r="D253" s="21"/>
      <c r="E253" s="20"/>
      <c r="F253" s="21"/>
      <c r="G253" s="35"/>
      <c r="H253" s="38"/>
      <c r="I253" s="48"/>
      <c r="J253" s="23"/>
      <c r="K253" s="23"/>
      <c r="L253" s="46"/>
      <c r="M253" s="43"/>
      <c r="O253" s="20"/>
      <c r="P253" s="20"/>
      <c r="Q253" s="20"/>
    </row>
    <row r="254" spans="3:17" ht="11.25" customHeight="1">
      <c r="C254" s="21"/>
      <c r="D254" s="20"/>
      <c r="E254" s="21"/>
      <c r="F254" s="35"/>
      <c r="G254" s="38"/>
      <c r="H254" s="48"/>
      <c r="I254" s="23"/>
      <c r="J254" s="23"/>
      <c r="K254" s="23"/>
      <c r="L254" s="46"/>
      <c r="M254" s="43"/>
      <c r="O254" s="20"/>
      <c r="P254" s="20"/>
      <c r="Q254" s="20"/>
    </row>
    <row r="255" spans="3:17" ht="11.25" customHeight="1">
      <c r="C255" s="32"/>
      <c r="D255" s="34"/>
      <c r="E255" s="37"/>
      <c r="F255" s="30"/>
      <c r="G255" s="24"/>
      <c r="H255" s="24"/>
      <c r="I255" s="45"/>
      <c r="J255" s="42"/>
      <c r="K255" s="23"/>
      <c r="L255" s="46"/>
      <c r="M255" s="43"/>
      <c r="O255" s="20"/>
      <c r="P255" s="20"/>
      <c r="Q255" s="20"/>
    </row>
    <row r="256" spans="3:17" ht="11.25" customHeight="1">
      <c r="C256" s="32"/>
      <c r="D256" s="34"/>
      <c r="E256" s="37"/>
      <c r="F256" s="30"/>
      <c r="G256" s="24"/>
      <c r="H256" s="24"/>
      <c r="I256" s="45"/>
      <c r="J256" s="42"/>
      <c r="K256" s="23"/>
      <c r="L256" s="46"/>
      <c r="M256" s="43"/>
      <c r="O256" s="20"/>
      <c r="P256" s="20"/>
      <c r="Q256" s="20"/>
    </row>
    <row r="257" spans="1:17" ht="11.25" customHeight="1">
      <c r="C257" s="32"/>
      <c r="D257" s="34"/>
      <c r="E257" s="37"/>
      <c r="F257" s="30"/>
      <c r="G257" s="24"/>
      <c r="H257" s="24"/>
      <c r="I257" s="45"/>
      <c r="J257" s="42"/>
      <c r="K257" s="23"/>
      <c r="L257" s="46"/>
      <c r="M257" s="43"/>
      <c r="O257" s="20"/>
      <c r="P257" s="20"/>
      <c r="Q257" s="20"/>
    </row>
    <row r="258" spans="1:17" ht="11.25" customHeight="1">
      <c r="C258" s="32"/>
      <c r="D258" s="34"/>
      <c r="E258" s="37"/>
      <c r="F258" s="30"/>
      <c r="G258" s="24"/>
      <c r="H258" s="24"/>
      <c r="I258" s="45"/>
      <c r="J258" s="42"/>
      <c r="K258" s="23"/>
      <c r="L258" s="46"/>
      <c r="M258" s="43"/>
      <c r="O258" s="20"/>
      <c r="P258" s="20"/>
      <c r="Q258" s="20"/>
    </row>
    <row r="259" spans="1:17" ht="11.25" customHeight="1">
      <c r="A259" s="21"/>
      <c r="B259" s="20"/>
      <c r="C259" s="21"/>
      <c r="D259" s="35"/>
      <c r="E259" s="38"/>
      <c r="F259" s="48"/>
      <c r="G259" s="23"/>
      <c r="H259" s="23"/>
      <c r="I259" s="46"/>
      <c r="J259" s="43"/>
      <c r="K259" s="23"/>
      <c r="L259" s="46"/>
      <c r="M259" s="43"/>
      <c r="O259" s="20"/>
      <c r="P259" s="20"/>
      <c r="Q259" s="20"/>
    </row>
    <row r="260" spans="1:17" ht="11.25" customHeight="1">
      <c r="A260" s="21"/>
      <c r="B260" s="20"/>
      <c r="C260" s="21"/>
      <c r="D260" s="35"/>
      <c r="E260" s="38"/>
      <c r="F260" s="48"/>
      <c r="G260" s="23"/>
      <c r="H260" s="23"/>
      <c r="I260" s="46"/>
      <c r="J260" s="43"/>
      <c r="K260" s="23"/>
      <c r="L260" s="46"/>
      <c r="M260" s="43"/>
      <c r="O260" s="20"/>
      <c r="P260" s="20"/>
      <c r="Q260" s="20"/>
    </row>
    <row r="261" spans="1:17" ht="11.25" customHeight="1">
      <c r="A261" s="21"/>
      <c r="B261" s="20"/>
      <c r="C261" s="21"/>
      <c r="D261" s="35"/>
      <c r="E261" s="38"/>
      <c r="F261" s="48"/>
      <c r="G261" s="23"/>
      <c r="H261" s="23"/>
      <c r="I261" s="46"/>
      <c r="J261" s="43"/>
      <c r="K261" s="23"/>
      <c r="L261" s="46"/>
      <c r="M261" s="43"/>
      <c r="O261" s="20"/>
      <c r="P261" s="20"/>
      <c r="Q261" s="20"/>
    </row>
    <row r="262" spans="1:17" ht="11.25" customHeight="1">
      <c r="A262" s="21"/>
      <c r="B262" s="20"/>
      <c r="C262" s="21"/>
      <c r="D262" s="35"/>
      <c r="E262" s="38"/>
      <c r="F262" s="48"/>
      <c r="G262" s="23"/>
      <c r="H262" s="23"/>
      <c r="I262" s="46"/>
      <c r="J262" s="43"/>
      <c r="K262" s="23"/>
      <c r="L262" s="46"/>
      <c r="M262" s="43"/>
      <c r="O262" s="20"/>
      <c r="P262" s="20"/>
      <c r="Q262" s="20"/>
    </row>
    <row r="263" spans="1:17" ht="11.25" customHeight="1">
      <c r="A263" s="21"/>
      <c r="B263" s="20"/>
      <c r="C263" s="21"/>
      <c r="D263" s="35"/>
      <c r="E263" s="38"/>
      <c r="F263" s="48"/>
      <c r="G263" s="23"/>
      <c r="H263" s="23"/>
      <c r="I263" s="46"/>
      <c r="J263" s="43"/>
      <c r="L263" s="46"/>
      <c r="M263" s="43"/>
      <c r="O263" s="20"/>
      <c r="P263" s="20"/>
      <c r="Q263" s="20"/>
    </row>
    <row r="264" spans="1:17" ht="11.25" customHeight="1">
      <c r="A264" s="21"/>
      <c r="B264" s="20"/>
      <c r="C264" s="21"/>
      <c r="D264" s="35"/>
      <c r="E264" s="38"/>
      <c r="F264" s="48"/>
      <c r="G264" s="23"/>
      <c r="H264" s="23"/>
      <c r="I264" s="46"/>
      <c r="J264" s="43"/>
      <c r="L264" s="46"/>
      <c r="M264" s="43"/>
      <c r="O264" s="20"/>
      <c r="P264" s="20"/>
      <c r="Q264" s="20"/>
    </row>
    <row r="265" spans="1:17" ht="11.25" customHeight="1">
      <c r="A265" s="21"/>
      <c r="B265" s="20"/>
      <c r="C265" s="21"/>
      <c r="D265" s="35"/>
      <c r="E265" s="38"/>
      <c r="F265" s="48"/>
      <c r="G265" s="23"/>
      <c r="H265" s="23"/>
      <c r="I265" s="46"/>
      <c r="J265" s="43"/>
      <c r="L265" s="46"/>
      <c r="M265" s="43"/>
      <c r="O265" s="20"/>
      <c r="P265" s="20"/>
      <c r="Q265" s="20"/>
    </row>
    <row r="266" spans="1:17" ht="11.25" customHeight="1">
      <c r="A266" s="21"/>
      <c r="B266" s="20"/>
      <c r="C266" s="21"/>
      <c r="D266" s="35"/>
      <c r="E266" s="38"/>
      <c r="F266" s="48"/>
      <c r="G266" s="23"/>
      <c r="H266" s="23"/>
      <c r="I266" s="46"/>
      <c r="J266" s="43"/>
      <c r="L266" s="46"/>
      <c r="M266" s="43"/>
      <c r="O266" s="20"/>
      <c r="P266" s="20"/>
      <c r="Q266" s="20"/>
    </row>
    <row r="267" spans="1:17" ht="11.25" customHeight="1">
      <c r="A267" s="21"/>
      <c r="B267" s="20"/>
      <c r="C267" s="21"/>
      <c r="D267" s="35"/>
      <c r="E267" s="38"/>
      <c r="F267" s="48"/>
      <c r="G267" s="23"/>
      <c r="H267" s="23"/>
      <c r="I267" s="46"/>
      <c r="J267" s="43"/>
      <c r="L267" s="46"/>
      <c r="M267" s="43"/>
      <c r="O267" s="20"/>
      <c r="P267" s="20"/>
      <c r="Q267" s="20"/>
    </row>
    <row r="268" spans="1:17" ht="11.25" customHeight="1">
      <c r="A268" s="21"/>
      <c r="B268" s="20"/>
      <c r="C268" s="21"/>
      <c r="D268" s="35"/>
      <c r="E268" s="38"/>
      <c r="F268" s="48"/>
      <c r="G268" s="23"/>
      <c r="H268" s="23"/>
      <c r="I268" s="46"/>
      <c r="J268" s="43"/>
      <c r="L268" s="46"/>
      <c r="M268" s="43"/>
      <c r="O268" s="20"/>
      <c r="P268" s="20"/>
      <c r="Q268" s="20"/>
    </row>
    <row r="269" spans="1:17" ht="11.25" customHeight="1">
      <c r="A269" s="20"/>
      <c r="B269" s="21"/>
      <c r="C269" s="35"/>
      <c r="D269" s="38"/>
      <c r="E269" s="48"/>
      <c r="F269" s="23"/>
      <c r="G269" s="23"/>
      <c r="H269" s="23"/>
      <c r="I269" s="46"/>
      <c r="J269" s="43"/>
      <c r="L269" s="46"/>
      <c r="M269" s="43"/>
      <c r="O269" s="20"/>
      <c r="P269" s="20"/>
      <c r="Q269" s="20"/>
    </row>
    <row r="270" spans="1:17" ht="11.25" customHeight="1">
      <c r="A270" s="34"/>
      <c r="B270" s="37"/>
      <c r="C270" s="30"/>
      <c r="D270" s="24"/>
      <c r="E270" s="24"/>
      <c r="F270" s="45"/>
      <c r="G270" s="42"/>
      <c r="H270" s="23"/>
      <c r="I270" s="46"/>
      <c r="J270" s="43"/>
      <c r="L270" s="46"/>
      <c r="M270" s="43"/>
      <c r="O270" s="20"/>
      <c r="P270" s="20"/>
      <c r="Q270" s="20"/>
    </row>
    <row r="271" spans="1:17" ht="11.25" customHeight="1">
      <c r="E271" s="39"/>
      <c r="F271" s="39"/>
      <c r="H271" s="40"/>
      <c r="I271" s="48"/>
      <c r="L271" s="46"/>
      <c r="M271" s="43"/>
      <c r="O271" s="20"/>
      <c r="P271" s="20"/>
      <c r="Q271" s="20"/>
    </row>
    <row r="272" spans="1:17" ht="11.25" customHeight="1">
      <c r="C272" s="21"/>
      <c r="D272" s="20"/>
      <c r="E272" s="21"/>
      <c r="F272" s="35"/>
      <c r="G272" s="38"/>
      <c r="H272" s="48"/>
      <c r="I272" s="23"/>
      <c r="J272" s="23"/>
      <c r="L272" s="46"/>
      <c r="M272" s="43"/>
      <c r="O272" s="20"/>
      <c r="P272" s="20"/>
      <c r="Q272" s="20"/>
    </row>
    <row r="273" spans="1:17" ht="11.25" customHeight="1">
      <c r="C273" s="32"/>
      <c r="D273" s="34"/>
      <c r="E273" s="37"/>
      <c r="F273" s="30"/>
      <c r="G273" s="24"/>
      <c r="H273" s="24"/>
      <c r="I273" s="45"/>
      <c r="J273" s="42"/>
      <c r="L273" s="46"/>
      <c r="M273" s="43"/>
      <c r="O273" s="20"/>
      <c r="P273" s="20"/>
      <c r="Q273" s="20"/>
    </row>
    <row r="274" spans="1:17" ht="11.25" customHeight="1">
      <c r="C274" s="32"/>
      <c r="D274" s="34"/>
      <c r="E274" s="37"/>
      <c r="F274" s="30"/>
      <c r="G274" s="24"/>
      <c r="H274" s="24"/>
      <c r="I274" s="45"/>
      <c r="J274" s="42"/>
      <c r="L274" s="46"/>
      <c r="M274" s="43"/>
      <c r="O274" s="20"/>
      <c r="P274" s="20"/>
      <c r="Q274" s="20"/>
    </row>
    <row r="275" spans="1:17" ht="11.25" customHeight="1">
      <c r="C275" s="32"/>
      <c r="D275" s="34"/>
      <c r="E275" s="37"/>
      <c r="F275" s="30"/>
      <c r="G275" s="24"/>
      <c r="H275" s="24"/>
      <c r="I275" s="45"/>
      <c r="J275" s="42"/>
      <c r="L275" s="46"/>
      <c r="M275" s="43"/>
      <c r="O275" s="20"/>
      <c r="P275" s="20"/>
      <c r="Q275" s="20"/>
    </row>
    <row r="276" spans="1:17" ht="11.25" customHeight="1">
      <c r="C276" s="32"/>
      <c r="D276" s="34"/>
      <c r="E276" s="37"/>
      <c r="F276" s="30"/>
      <c r="G276" s="24"/>
      <c r="H276" s="24"/>
      <c r="I276" s="45"/>
      <c r="J276" s="42"/>
      <c r="L276" s="46"/>
      <c r="M276" s="43"/>
      <c r="O276" s="20"/>
      <c r="P276" s="20"/>
      <c r="Q276" s="20"/>
    </row>
    <row r="277" spans="1:17" ht="11.25" customHeight="1">
      <c r="A277" s="21"/>
      <c r="B277" s="20"/>
      <c r="C277" s="21"/>
      <c r="D277" s="35"/>
      <c r="E277" s="38"/>
      <c r="F277" s="48"/>
      <c r="G277" s="23"/>
      <c r="H277" s="23"/>
      <c r="I277" s="46"/>
      <c r="J277" s="43"/>
      <c r="L277" s="46"/>
      <c r="M277" s="43"/>
      <c r="O277" s="20"/>
      <c r="P277" s="20"/>
      <c r="Q277" s="20"/>
    </row>
    <row r="278" spans="1:17" ht="11.25" customHeight="1">
      <c r="A278" s="21"/>
      <c r="B278" s="20"/>
      <c r="C278" s="21"/>
      <c r="D278" s="35"/>
      <c r="E278" s="38"/>
      <c r="F278" s="48"/>
      <c r="G278" s="23"/>
      <c r="H278" s="23"/>
      <c r="I278" s="46"/>
      <c r="J278" s="43"/>
      <c r="L278" s="46"/>
      <c r="M278" s="43"/>
      <c r="O278" s="20"/>
      <c r="P278" s="20"/>
      <c r="Q278" s="20"/>
    </row>
    <row r="279" spans="1:17" ht="11.25" customHeight="1">
      <c r="A279" s="21"/>
      <c r="B279" s="20"/>
      <c r="C279" s="21"/>
      <c r="D279" s="35"/>
      <c r="E279" s="38"/>
      <c r="F279" s="48"/>
      <c r="G279" s="23"/>
      <c r="H279" s="23"/>
      <c r="I279" s="46"/>
      <c r="J279" s="43"/>
      <c r="L279" s="46"/>
      <c r="M279" s="43"/>
      <c r="O279" s="20"/>
      <c r="P279" s="20"/>
      <c r="Q279" s="20"/>
    </row>
    <row r="280" spans="1:17" ht="11.25" customHeight="1">
      <c r="A280" s="21"/>
      <c r="B280" s="20"/>
      <c r="C280" s="21"/>
      <c r="D280" s="35"/>
      <c r="E280" s="38"/>
      <c r="F280" s="48"/>
      <c r="G280" s="23"/>
      <c r="H280" s="23"/>
      <c r="I280" s="46"/>
      <c r="J280" s="43"/>
      <c r="L280" s="46"/>
      <c r="M280" s="43"/>
      <c r="O280" s="20"/>
      <c r="P280" s="20"/>
      <c r="Q280" s="20"/>
    </row>
    <row r="281" spans="1:17" ht="11.25" customHeight="1">
      <c r="A281" s="21"/>
      <c r="B281" s="20"/>
      <c r="C281" s="21"/>
      <c r="D281" s="35"/>
      <c r="E281" s="38"/>
      <c r="F281" s="48"/>
      <c r="G281" s="23"/>
      <c r="H281" s="23"/>
      <c r="I281" s="46"/>
      <c r="J281" s="43"/>
      <c r="L281" s="46"/>
      <c r="M281" s="43"/>
      <c r="O281" s="20"/>
      <c r="P281" s="20"/>
      <c r="Q281" s="20"/>
    </row>
    <row r="282" spans="1:17" ht="11.25" customHeight="1">
      <c r="A282" s="21"/>
      <c r="B282" s="20"/>
      <c r="C282" s="21"/>
      <c r="D282" s="35"/>
      <c r="E282" s="38"/>
      <c r="F282" s="48"/>
      <c r="G282" s="23"/>
      <c r="H282" s="23"/>
      <c r="I282" s="46"/>
      <c r="J282" s="43"/>
      <c r="L282" s="46"/>
      <c r="M282" s="43"/>
      <c r="O282" s="20"/>
      <c r="P282" s="20"/>
      <c r="Q282" s="20"/>
    </row>
    <row r="283" spans="1:17" ht="11.25" customHeight="1">
      <c r="A283" s="21"/>
      <c r="B283" s="20"/>
      <c r="C283" s="21"/>
      <c r="D283" s="35"/>
      <c r="E283" s="38"/>
      <c r="F283" s="48"/>
      <c r="G283" s="23"/>
      <c r="H283" s="23"/>
      <c r="I283" s="46"/>
      <c r="J283" s="43"/>
    </row>
    <row r="284" spans="1:17" ht="11.25" customHeight="1">
      <c r="A284" s="21"/>
      <c r="B284" s="20"/>
      <c r="C284" s="21"/>
      <c r="D284" s="35"/>
      <c r="E284" s="38"/>
      <c r="F284" s="48"/>
      <c r="G284" s="23"/>
      <c r="H284" s="23"/>
      <c r="I284" s="46"/>
      <c r="J284" s="43"/>
    </row>
    <row r="285" spans="1:17" ht="11.25" customHeight="1">
      <c r="A285" s="21"/>
      <c r="B285" s="20"/>
      <c r="C285" s="21"/>
      <c r="D285" s="35"/>
      <c r="E285" s="38"/>
      <c r="F285" s="48"/>
      <c r="G285" s="23"/>
      <c r="H285" s="23"/>
      <c r="I285" s="46"/>
      <c r="J285" s="43"/>
    </row>
    <row r="286" spans="1:17" ht="11.25" customHeight="1">
      <c r="A286" s="21"/>
      <c r="B286" s="20"/>
      <c r="C286" s="21"/>
      <c r="D286" s="35"/>
      <c r="E286" s="38"/>
      <c r="F286" s="48"/>
      <c r="G286" s="23"/>
      <c r="H286" s="23"/>
      <c r="I286" s="46"/>
      <c r="J286" s="43"/>
    </row>
    <row r="287" spans="1:17" ht="11.25" customHeight="1">
      <c r="A287" s="20"/>
      <c r="B287" s="21"/>
      <c r="C287" s="35"/>
      <c r="D287" s="38"/>
      <c r="E287" s="48"/>
      <c r="F287" s="23"/>
      <c r="G287" s="23"/>
      <c r="H287" s="23"/>
      <c r="I287" s="46"/>
      <c r="J287" s="43"/>
    </row>
    <row r="288" spans="1:17" ht="11.25" customHeight="1">
      <c r="A288" s="34"/>
      <c r="B288" s="37"/>
      <c r="C288" s="30"/>
      <c r="D288" s="24"/>
      <c r="E288" s="24"/>
      <c r="F288" s="45"/>
      <c r="G288" s="42"/>
      <c r="H288" s="23"/>
      <c r="I288" s="46"/>
      <c r="J288" s="4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3</v>
      </c>
      <c r="B2" s="14">
        <f>SUMIFS(data!$E:$E, data!$O:$O, 2, data!$P:$P, 1, data!$L:$L, 1)</f>
        <v>2</v>
      </c>
      <c r="C2" s="14">
        <f>SUMIFS(data!$E:$E, data!$O:$O, 3, data!$P:$P, 1, data!$L:$L, 1)</f>
        <v>2</v>
      </c>
      <c r="D2" s="14">
        <f>SUMIFS(data!$E:$E, data!$O:$O, 1, data!$P:$P, 2, data!$L:$L, 1)</f>
        <v>4</v>
      </c>
      <c r="E2" s="14">
        <f>SUMIFS(data!$E:$E, data!$O:$O, 2, data!$P:$P, 2, data!$L:$L, 1)</f>
        <v>1</v>
      </c>
      <c r="F2" s="14">
        <f>SUMIFS(data!$E:$E, data!$O:$O, 3, data!$P:$P, 2, data!$L:$L, 1)</f>
        <v>2</v>
      </c>
      <c r="G2" s="14">
        <f>SUMIFS(data!$E:$E, data!$O:$O, 1, data!$P:$P, 3, data!$L:$L, 1)</f>
        <v>1</v>
      </c>
      <c r="H2" s="14">
        <f>SUMIFS(data!$E:$E, data!$O:$O, 2, data!$P:$P, 3, data!$L:$L, 1)</f>
        <v>4</v>
      </c>
      <c r="I2" s="14">
        <f>SUMIFS(data!$E:$E, data!$O:$O, 3, data!$P:$P, 3, data!$L:$L, 1)</f>
        <v>5</v>
      </c>
      <c r="J2" s="14">
        <f>SUMIFS(data!$E:$E, data!$O:$O, 1, data!$P:$P, 4, data!$L:$L, 1)</f>
        <v>1</v>
      </c>
      <c r="K2" s="14">
        <f>SUMIFS(data!$E:$E, data!$O:$O, 2, data!$P:$P, 4, data!$L:$L, 1)</f>
        <v>2</v>
      </c>
      <c r="L2" s="14">
        <f>SUMIFS(data!$E:$E, data!$O:$O, 3, data!$P:$P, 4, data!$L:$L, 1)</f>
        <v>3</v>
      </c>
      <c r="M2" s="14">
        <f>SUMIFS(data!$E:$E, data!$O:$O, 1, data!$P:$P, 5, data!$L:$L, 1)</f>
        <v>4</v>
      </c>
      <c r="N2" s="14">
        <f>SUMIFS(data!$E:$E, data!$O:$O, 2, data!$P:$P, 5, data!$L:$L, 1)</f>
        <v>3</v>
      </c>
      <c r="O2" s="14">
        <f>SUMIFS(data!$E:$E, data!$O:$O, 3, data!$P:$P, 5, data!$L:$L, 1)</f>
        <v>3</v>
      </c>
      <c r="P2" s="14">
        <f>SUMIFS(data!$E:$E, data!$O:$O, 1, data!$P:$P, 6, data!$L:$L, 1)</f>
        <v>1</v>
      </c>
      <c r="Q2" s="14">
        <f>SUMIFS(data!$E:$E, data!$O:$O, 2, data!$P:$P, 6, data!$L:$L, 1)</f>
        <v>0</v>
      </c>
      <c r="R2" s="14">
        <f>SUMIFS(data!$E:$E, data!$O:$O, 3, data!$P:$P, 6, data!$L:$L, 1)</f>
        <v>1</v>
      </c>
      <c r="S2" s="14">
        <f>SUMIFS(data!$E:$E, data!$O:$O, 1, data!$P:$P, 7, data!$L:$L, 1)</f>
        <v>1</v>
      </c>
      <c r="T2" s="14">
        <f>SUMIFS(data!$E:$E, data!$O:$O, 2, data!$P:$P, 7, data!$L:$L, 1)</f>
        <v>0</v>
      </c>
      <c r="U2" s="14">
        <f>SUMIFS(data!$E:$E, data!$O:$O, 3, data!$P:$P, 7, data!$L:$L, 1)</f>
        <v>1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1</v>
      </c>
      <c r="AA2" s="14">
        <f>SUMIFS(data!$E:$E, data!$O:$O, 3, data!$P:$P, 9, data!$L:$L, 1)</f>
        <v>1</v>
      </c>
      <c r="AB2" s="14">
        <f>SUMIFS(data!$E:$E, data!$O:$O, 1, data!$P:$P, 10, data!$L:$L, 1)</f>
        <v>3</v>
      </c>
      <c r="AC2" s="14">
        <f>SUMIFS(data!$E:$E, data!$O:$O, 2, data!$P:$P, 10, data!$L:$L, 1)</f>
        <v>3</v>
      </c>
      <c r="AD2" s="14">
        <f>SUMIFS(data!$E:$E, data!$O:$O, 3, data!$P:$P, 10, data!$L:$L, 1)</f>
        <v>0</v>
      </c>
      <c r="AE2" s="14">
        <f>SUMIFS(data!$E:$E, data!$O:$O, 1, data!$P:$P, 11, data!$L:$L, 1)</f>
        <v>5</v>
      </c>
      <c r="AF2" s="14">
        <f>SUMIFS(data!$E:$E, data!$O:$O, 2, data!$P:$P, 11, data!$L:$L, 1)</f>
        <v>10</v>
      </c>
      <c r="AG2" s="14">
        <f>SUMIFS(data!$E:$E, data!$O:$O, 3, data!$P:$P, 11, data!$L:$L, 1)</f>
        <v>7</v>
      </c>
      <c r="AH2" s="14">
        <f>SUMIFS(data!$E:$E, data!$O:$O, 1, data!$P:$P, 12, data!$L:$L, 1)</f>
        <v>3</v>
      </c>
      <c r="AI2" s="14">
        <f>SUMIFS(data!$E:$E, data!$O:$O, 2, data!$P:$P, 12, data!$L:$L, 1)</f>
        <v>8</v>
      </c>
      <c r="AJ2" s="14">
        <f>SUMIFS(data!$E:$E, data!$O:$O, 3, data!$P:$P, 12, data!$L:$L, 1)</f>
        <v>1</v>
      </c>
      <c r="AL2" s="6" t="s">
        <v>123</v>
      </c>
      <c r="AM2" s="5">
        <f>SUM(AM3:AM75)</f>
        <v>86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87">
        <f>SUM(A2:AJ2)</f>
        <v>86</v>
      </c>
      <c r="H4" s="88"/>
      <c r="I4" s="88"/>
      <c r="J4" s="88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1</v>
      </c>
    </row>
    <row r="51" spans="38:39">
      <c r="AL51">
        <v>1997</v>
      </c>
      <c r="AM51">
        <f>SUMIFS(data!$E:$E, data!$Q:$Q, "1997", data!$L:$L, 1)</f>
        <v>1</v>
      </c>
    </row>
    <row r="52" spans="38:39">
      <c r="AL52">
        <v>1998</v>
      </c>
      <c r="AM52">
        <f>SUMIFS(data!$E:$E, data!$Q:$Q, "1998", data!$L:$L, 1)</f>
        <v>5</v>
      </c>
    </row>
    <row r="53" spans="38:39">
      <c r="AL53">
        <v>1999</v>
      </c>
      <c r="AM53">
        <f>SUMIFS(data!$E:$E, data!$Q:$Q, "1999", data!$L:$L, 1)</f>
        <v>3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2</v>
      </c>
    </row>
    <row r="56" spans="38:39">
      <c r="AL56">
        <v>2002</v>
      </c>
      <c r="AM56">
        <f>SUMIFS(data!$E:$E, data!$Q:$Q, "2002", data!$L:$L, 1)</f>
        <v>4</v>
      </c>
    </row>
    <row r="57" spans="38:39">
      <c r="AL57">
        <v>2003</v>
      </c>
      <c r="AM57">
        <f>SUMIFS(data!$E:$E, data!$Q:$Q, "2003", data!$L:$L, 1)</f>
        <v>2</v>
      </c>
    </row>
    <row r="58" spans="38:39">
      <c r="AL58">
        <v>2004</v>
      </c>
      <c r="AM58">
        <f>SUMIFS(data!$E:$E, data!$Q:$Q, "2004", data!$L:$L, 1)</f>
        <v>2</v>
      </c>
    </row>
    <row r="59" spans="38:39">
      <c r="AL59">
        <v>2005</v>
      </c>
      <c r="AM59">
        <f>SUMIFS(data!$E:$E, data!$Q:$Q, "2005", data!$L:$L, 1)</f>
        <v>4</v>
      </c>
    </row>
    <row r="60" spans="38:39">
      <c r="AL60">
        <v>2006</v>
      </c>
      <c r="AM60">
        <f>SUMIFS(data!$E:$E, data!$Q:$Q, "2006", data!$L:$L, 1)</f>
        <v>4</v>
      </c>
    </row>
    <row r="61" spans="38:39">
      <c r="AL61">
        <v>2007</v>
      </c>
      <c r="AM61">
        <f>SUMIFS(data!$E:$E, data!$Q:$Q, "2007", data!$L:$L, 1)</f>
        <v>15</v>
      </c>
    </row>
    <row r="62" spans="38:39">
      <c r="AL62">
        <v>2008</v>
      </c>
      <c r="AM62">
        <f>SUMIFS(data!$E:$E, data!$Q:$Q, "2008", data!$L:$L, 1)</f>
        <v>7</v>
      </c>
    </row>
    <row r="63" spans="38:39">
      <c r="AL63">
        <v>2009</v>
      </c>
      <c r="AM63">
        <f>SUMIFS(data!$E:$E, data!$Q:$Q, "2009", data!$L:$L, 1)</f>
        <v>3</v>
      </c>
    </row>
    <row r="64" spans="38:39">
      <c r="AL64">
        <v>2010</v>
      </c>
      <c r="AM64">
        <f>SUMIFS(data!$E:$E, data!$Q:$Q, "2010", data!$L:$L, 1)</f>
        <v>3</v>
      </c>
    </row>
    <row r="65" spans="38:39">
      <c r="AL65">
        <v>2011</v>
      </c>
      <c r="AM65">
        <f>SUMIFS(data!$E:$E, data!$Q:$Q, "2011", data!$L:$L, 1)</f>
        <v>2</v>
      </c>
    </row>
    <row r="66" spans="38:39">
      <c r="AL66">
        <v>2012</v>
      </c>
      <c r="AM66">
        <f>SUMIFS(data!$E:$E, data!$Q:$Q, "2012", data!$L:$L, 1)</f>
        <v>1</v>
      </c>
    </row>
    <row r="67" spans="38:39">
      <c r="AL67">
        <v>2013</v>
      </c>
      <c r="AM67">
        <f>SUMIFS(data!$E:$E, data!$Q:$Q, "2013", data!$L:$L, 1)</f>
        <v>5</v>
      </c>
    </row>
    <row r="68" spans="38:39">
      <c r="AL68">
        <v>2014</v>
      </c>
      <c r="AM68">
        <f>SUMIFS(data!$E:$E, data!$Q:$Q, "2014", data!$L:$L, 1)</f>
        <v>1</v>
      </c>
    </row>
    <row r="69" spans="38:39">
      <c r="AL69">
        <v>2015</v>
      </c>
      <c r="AM69">
        <f>SUMIFS(data!$E:$E, data!$Q:$Q, "2015", data!$L:$L, 1)</f>
        <v>3</v>
      </c>
    </row>
    <row r="70" spans="38:39">
      <c r="AL70">
        <v>2016</v>
      </c>
      <c r="AM70">
        <f>SUMIFS(data!$E:$E, data!$Q:$Q, "2016", data!$L:$L, 1)</f>
        <v>3</v>
      </c>
    </row>
    <row r="71" spans="38:39">
      <c r="AL71">
        <v>2017</v>
      </c>
      <c r="AM71">
        <f>SUMIFS(data!$E:$E, data!$Q:$Q, "2017", data!$L:$L, 1)</f>
        <v>1</v>
      </c>
    </row>
    <row r="72" spans="38:39">
      <c r="AL72">
        <v>2018</v>
      </c>
      <c r="AM72">
        <f>SUMIFS(data!$E:$E, data!$Q:$Q, "2018", data!$L:$L, 1)</f>
        <v>1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2</v>
      </c>
    </row>
    <row r="75" spans="38:39">
      <c r="AL75">
        <v>2021</v>
      </c>
      <c r="AM75">
        <f>SUMIFS(data!$E:$E, data!$Q:$Q, "2021", data!$L:$L, 1)</f>
        <v>6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28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10</v>
      </c>
    </row>
    <row r="4" spans="11:14">
      <c r="L4" s="2" t="s">
        <v>44</v>
      </c>
      <c r="M4" s="2" t="s">
        <v>67</v>
      </c>
      <c r="N4" s="2">
        <f>SUMIFS(data!E:E, data!B:B, "=ayr", data!L:L, 1)</f>
        <v>4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7</v>
      </c>
    </row>
    <row r="7" spans="11:14">
      <c r="L7" s="2" t="s">
        <v>53</v>
      </c>
      <c r="M7" s="2" t="s">
        <v>70</v>
      </c>
      <c r="N7" s="2">
        <f>SUMIFS(data!E:E, data!B:B, "=clyde", data!L:L, 1)</f>
        <v>7</v>
      </c>
    </row>
    <row r="8" spans="11:14">
      <c r="L8" s="2" t="s">
        <v>54</v>
      </c>
      <c r="M8" s="51" t="s">
        <v>133</v>
      </c>
      <c r="N8" s="51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12</v>
      </c>
    </row>
    <row r="10" spans="11:14">
      <c r="L10" s="2" t="s">
        <v>50</v>
      </c>
      <c r="M10" s="2" t="s">
        <v>72</v>
      </c>
      <c r="N10" s="2">
        <f>SUMIFS(data!E:E, data!B:B, "=fair", data!L:L, 1)</f>
        <v>1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3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1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2</v>
      </c>
    </row>
    <row r="20" spans="12:14">
      <c r="L20" s="2" t="s">
        <v>56</v>
      </c>
      <c r="M20" s="2" t="s">
        <v>78</v>
      </c>
      <c r="N20" s="2">
        <f>SUMIFS(data!E:E, data!B:B, "=ork", data!L:L, 1)</f>
        <v>4</v>
      </c>
    </row>
    <row r="21" spans="12:14">
      <c r="L21" s="2" t="s">
        <v>62</v>
      </c>
      <c r="M21" s="2" t="s">
        <v>79</v>
      </c>
      <c r="N21" s="2">
        <f>SUMIFS(data!E:E, data!B:B, "=oheb", data!L:L, 1)</f>
        <v>9</v>
      </c>
    </row>
    <row r="22" spans="12:14">
      <c r="L22" s="2" t="s">
        <v>60</v>
      </c>
      <c r="M22" s="2" t="s">
        <v>80</v>
      </c>
      <c r="N22" s="2">
        <f>SUMIFS(data!E:E, data!B:B, "=p-k", data!L:L, 1)</f>
        <v>12</v>
      </c>
    </row>
    <row r="23" spans="12:14">
      <c r="L23" s="2" t="s">
        <v>57</v>
      </c>
      <c r="M23" s="2" t="s">
        <v>81</v>
      </c>
      <c r="N23" s="2">
        <f>SUMIFS(data!E:E, data!B:B, "=shet", data!L:L, 1)</f>
        <v>8</v>
      </c>
    </row>
    <row r="24" spans="12:14">
      <c r="L24" s="2" t="s">
        <v>59</v>
      </c>
      <c r="M24" s="2" t="s">
        <v>82</v>
      </c>
      <c r="N24" s="2">
        <f>SUMIFS(data!E:E, data!B:B, "=forth", data!L:L, 1)</f>
        <v>3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86</v>
      </c>
    </row>
    <row r="28" spans="12:14">
      <c r="L28" s="17"/>
      <c r="M28" s="1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2023-03-28T19:02:15Z</dcterms:modified>
</cp:coreProperties>
</file>