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data!$A$1:$EE$185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00" i="1" l="1"/>
  <c r="EE100" i="1"/>
  <c r="ED100" i="1"/>
  <c r="EC100" i="1"/>
  <c r="EB100" i="1"/>
  <c r="EA100" i="1"/>
  <c r="DZ100" i="1"/>
  <c r="DY100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P100" i="1"/>
  <c r="O100" i="1"/>
  <c r="Q99" i="1"/>
  <c r="P99" i="1"/>
  <c r="O99" i="1"/>
  <c r="O101" i="1"/>
  <c r="P101" i="1"/>
  <c r="Q101" i="1"/>
  <c r="O98" i="1"/>
  <c r="P98" i="1"/>
  <c r="Q98" i="1"/>
  <c r="O97" i="1"/>
  <c r="P97" i="1"/>
  <c r="Q97" i="1"/>
  <c r="Q2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9" i="1"/>
  <c r="Q37" i="1"/>
  <c r="Q38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8" i="1"/>
  <c r="Q64" i="1"/>
  <c r="Q66" i="1"/>
  <c r="Q67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6" i="1"/>
  <c r="Q3" i="1"/>
  <c r="Q40" i="1"/>
  <c r="Q41" i="1"/>
  <c r="Q42" i="1"/>
  <c r="Q65" i="1"/>
  <c r="Q92" i="1"/>
  <c r="Q94" i="1"/>
  <c r="Q93" i="1"/>
  <c r="Q95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P93" i="1"/>
  <c r="O93" i="1"/>
  <c r="O95" i="1"/>
  <c r="P95" i="1"/>
  <c r="O92" i="1"/>
  <c r="P92" i="1"/>
  <c r="O94" i="1"/>
  <c r="P94" i="1"/>
  <c r="O87" i="1"/>
  <c r="P87" i="1"/>
  <c r="O86" i="1"/>
  <c r="P86" i="1"/>
  <c r="O88" i="1"/>
  <c r="P88" i="1"/>
  <c r="O89" i="1"/>
  <c r="O90" i="1"/>
  <c r="O91" i="1"/>
  <c r="O96" i="1"/>
  <c r="P89" i="1"/>
  <c r="P90" i="1"/>
  <c r="P91" i="1"/>
  <c r="P96" i="1"/>
  <c r="O85" i="1"/>
  <c r="P85" i="1"/>
  <c r="O65" i="1"/>
  <c r="P65" i="1"/>
  <c r="O84" i="1"/>
  <c r="P84" i="1"/>
  <c r="O83" i="1"/>
  <c r="P83" i="1"/>
  <c r="O82" i="1"/>
  <c r="P82" i="1"/>
  <c r="O81" i="1"/>
  <c r="P81" i="1"/>
  <c r="O80" i="1"/>
  <c r="P80" i="1"/>
  <c r="O79" i="1"/>
  <c r="P79" i="1"/>
  <c r="O78" i="1"/>
  <c r="P78" i="1"/>
  <c r="O77" i="1"/>
  <c r="P77" i="1"/>
  <c r="O76" i="1"/>
  <c r="P76" i="1"/>
  <c r="O75" i="1"/>
  <c r="P75" i="1"/>
  <c r="O74" i="1"/>
  <c r="P74" i="1"/>
  <c r="O73" i="1"/>
  <c r="P73" i="1"/>
  <c r="O72" i="1"/>
  <c r="P72" i="1"/>
  <c r="O71" i="1"/>
  <c r="P71" i="1"/>
  <c r="O70" i="1"/>
  <c r="P70" i="1"/>
  <c r="O69" i="1"/>
  <c r="P69" i="1"/>
  <c r="O67" i="1"/>
  <c r="P67" i="1"/>
  <c r="O66" i="1"/>
  <c r="P66" i="1"/>
  <c r="O64" i="1"/>
  <c r="P64" i="1"/>
  <c r="O63" i="1"/>
  <c r="P63" i="1"/>
  <c r="O68" i="1"/>
  <c r="P68" i="1"/>
  <c r="N25" i="5"/>
  <c r="N8" i="5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8" i="1"/>
  <c r="O38" i="1"/>
  <c r="P37" i="1"/>
  <c r="O37" i="1"/>
  <c r="P39" i="1"/>
  <c r="O39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83" i="1"/>
  <c r="DO156" i="1"/>
  <c r="DG182" i="1"/>
  <c r="DK180" i="1"/>
  <c r="DC180" i="1"/>
  <c r="EA180" i="1"/>
  <c r="DY166" i="1"/>
  <c r="DE166" i="1"/>
  <c r="DU143" i="1"/>
  <c r="DP181" i="1"/>
  <c r="DJ144" i="1"/>
  <c r="DW122" i="1"/>
  <c r="DE179" i="1"/>
  <c r="DE24" i="1"/>
  <c r="DE15" i="1"/>
  <c r="DE175" i="1"/>
  <c r="DE168" i="1"/>
  <c r="DC162" i="1"/>
  <c r="DC153" i="1"/>
  <c r="DC145" i="1"/>
  <c r="DC135" i="1"/>
  <c r="DC127" i="1"/>
  <c r="DC118" i="1"/>
  <c r="DC110" i="1"/>
  <c r="DC89" i="1"/>
  <c r="DF78" i="1"/>
  <c r="DC70" i="1"/>
  <c r="DF69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9" i="1"/>
  <c r="DN39" i="1"/>
  <c r="DT39" i="1"/>
  <c r="DU39" i="1"/>
  <c r="DY39" i="1"/>
  <c r="DZ39" i="1"/>
  <c r="ED39" i="1"/>
  <c r="DD37" i="1"/>
  <c r="DF37" i="1"/>
  <c r="DH37" i="1"/>
  <c r="DJ37" i="1"/>
  <c r="DL37" i="1"/>
  <c r="DN37" i="1"/>
  <c r="DP37" i="1"/>
  <c r="DR37" i="1"/>
  <c r="DT37" i="1"/>
  <c r="DV37" i="1"/>
  <c r="DX37" i="1"/>
  <c r="DZ37" i="1"/>
  <c r="EB37" i="1"/>
  <c r="ED37" i="1"/>
  <c r="DD38" i="1"/>
  <c r="DE38" i="1"/>
  <c r="DI38" i="1"/>
  <c r="DL38" i="1"/>
  <c r="DM38" i="1"/>
  <c r="DQ38" i="1"/>
  <c r="DT38" i="1"/>
  <c r="DU38" i="1"/>
  <c r="DY38" i="1"/>
  <c r="EB38" i="1"/>
  <c r="EC38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C69" i="1"/>
  <c r="DD69" i="1"/>
  <c r="DE69" i="1"/>
  <c r="DG69" i="1"/>
  <c r="DH69" i="1"/>
  <c r="DI69" i="1"/>
  <c r="DK69" i="1"/>
  <c r="DL69" i="1"/>
  <c r="DM69" i="1"/>
  <c r="DO69" i="1"/>
  <c r="DP69" i="1"/>
  <c r="DQ69" i="1"/>
  <c r="DS69" i="1"/>
  <c r="DT69" i="1"/>
  <c r="DU69" i="1"/>
  <c r="DW69" i="1"/>
  <c r="DX69" i="1"/>
  <c r="DY69" i="1"/>
  <c r="EA69" i="1"/>
  <c r="EB69" i="1"/>
  <c r="EC69" i="1"/>
  <c r="EE69" i="1"/>
  <c r="DG70" i="1"/>
  <c r="DH70" i="1"/>
  <c r="DR70" i="1"/>
  <c r="DS70" i="1"/>
  <c r="EB70" i="1"/>
  <c r="ED70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F73" i="1"/>
  <c r="DL73" i="1"/>
  <c r="DP73" i="1"/>
  <c r="DW73" i="1"/>
  <c r="EA73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J78" i="1"/>
  <c r="DK78" i="1"/>
  <c r="DT78" i="1"/>
  <c r="DV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N82" i="1"/>
  <c r="DO82" i="1"/>
  <c r="DX82" i="1"/>
  <c r="DZ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F89" i="1"/>
  <c r="DG89" i="1"/>
  <c r="DN89" i="1"/>
  <c r="DO89" i="1"/>
  <c r="DV89" i="1"/>
  <c r="DW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J106" i="1"/>
  <c r="DK106" i="1"/>
  <c r="DR106" i="1"/>
  <c r="DS106" i="1"/>
  <c r="DZ106" i="1"/>
  <c r="EA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F110" i="1"/>
  <c r="DG110" i="1"/>
  <c r="DN110" i="1"/>
  <c r="DO110" i="1"/>
  <c r="DV110" i="1"/>
  <c r="DW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3" i="1"/>
  <c r="DJ123" i="1"/>
  <c r="DK123" i="1"/>
  <c r="DR123" i="1"/>
  <c r="DS123" i="1"/>
  <c r="DZ123" i="1"/>
  <c r="EA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F127" i="1"/>
  <c r="DG127" i="1"/>
  <c r="DN127" i="1"/>
  <c r="DO127" i="1"/>
  <c r="DV127" i="1"/>
  <c r="DW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J131" i="1"/>
  <c r="DK131" i="1"/>
  <c r="DR131" i="1"/>
  <c r="DS131" i="1"/>
  <c r="DZ131" i="1"/>
  <c r="EA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F135" i="1"/>
  <c r="DG135" i="1"/>
  <c r="DN135" i="1"/>
  <c r="DO135" i="1"/>
  <c r="DV135" i="1"/>
  <c r="DW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J139" i="1"/>
  <c r="DK139" i="1"/>
  <c r="DR139" i="1"/>
  <c r="DS139" i="1"/>
  <c r="DZ139" i="1"/>
  <c r="EA139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F145" i="1"/>
  <c r="DG145" i="1"/>
  <c r="DN145" i="1"/>
  <c r="DO145" i="1"/>
  <c r="DV145" i="1"/>
  <c r="DW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58" i="1"/>
  <c r="DJ158" i="1"/>
  <c r="DK158" i="1"/>
  <c r="DR158" i="1"/>
  <c r="DS158" i="1"/>
  <c r="DZ158" i="1"/>
  <c r="EA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F162" i="1"/>
  <c r="DG162" i="1"/>
  <c r="DN162" i="1"/>
  <c r="DO162" i="1"/>
  <c r="DV162" i="1"/>
  <c r="DW162" i="1"/>
  <c r="ED162" i="1"/>
  <c r="EE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I167" i="1"/>
  <c r="DJ167" i="1"/>
  <c r="DQ167" i="1"/>
  <c r="DR167" i="1"/>
  <c r="DY167" i="1"/>
  <c r="DZ167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F168" i="1"/>
  <c r="DI168" i="1"/>
  <c r="DN168" i="1"/>
  <c r="DQ168" i="1"/>
  <c r="DV168" i="1"/>
  <c r="DY168" i="1"/>
  <c r="ED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5" i="1"/>
  <c r="DD175" i="1"/>
  <c r="DG175" i="1"/>
  <c r="DH175" i="1"/>
  <c r="DK175" i="1"/>
  <c r="DL175" i="1"/>
  <c r="DO175" i="1"/>
  <c r="DP175" i="1"/>
  <c r="DS175" i="1"/>
  <c r="DT175" i="1"/>
  <c r="DW175" i="1"/>
  <c r="DX175" i="1"/>
  <c r="EA175" i="1"/>
  <c r="EB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DC179" i="1"/>
  <c r="DD179" i="1"/>
  <c r="DG179" i="1"/>
  <c r="DH179" i="1"/>
  <c r="DK179" i="1"/>
  <c r="DL179" i="1"/>
  <c r="DO179" i="1"/>
  <c r="DP179" i="1"/>
  <c r="DS179" i="1"/>
  <c r="DT179" i="1"/>
  <c r="DW179" i="1"/>
  <c r="DX179" i="1"/>
  <c r="EA179" i="1"/>
  <c r="EB179" i="1"/>
  <c r="EE179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83" i="1"/>
  <c r="DI183" i="1"/>
  <c r="DM183" i="1"/>
  <c r="DQ183" i="1"/>
  <c r="DU183" i="1"/>
  <c r="DY183" i="1"/>
  <c r="EC183" i="1"/>
  <c r="DC184" i="1"/>
  <c r="DD184" i="1"/>
  <c r="DE184" i="1"/>
  <c r="DF184" i="1"/>
  <c r="DG184" i="1"/>
  <c r="DH184" i="1"/>
  <c r="DI184" i="1"/>
  <c r="DJ184" i="1"/>
  <c r="DK184" i="1"/>
  <c r="DL184" i="1"/>
  <c r="DM184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DC185" i="1"/>
  <c r="DD185" i="1"/>
  <c r="DE185" i="1"/>
  <c r="DF185" i="1"/>
  <c r="DG185" i="1"/>
  <c r="DH185" i="1"/>
  <c r="DI185" i="1"/>
  <c r="DJ185" i="1"/>
  <c r="DK185" i="1"/>
  <c r="DL185" i="1"/>
  <c r="DM185" i="1"/>
  <c r="DN185" i="1"/>
  <c r="DO185" i="1"/>
  <c r="DP185" i="1"/>
  <c r="DQ185" i="1"/>
  <c r="DR185" i="1"/>
  <c r="DS185" i="1"/>
  <c r="DT185" i="1"/>
  <c r="DU185" i="1"/>
  <c r="DV185" i="1"/>
  <c r="DW185" i="1"/>
  <c r="DX185" i="1"/>
  <c r="DY185" i="1"/>
  <c r="DZ185" i="1"/>
  <c r="EA185" i="1"/>
  <c r="EB185" i="1"/>
  <c r="EC185" i="1"/>
  <c r="ED185" i="1"/>
  <c r="EE185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56" i="1"/>
  <c r="DK156" i="1"/>
  <c r="DW156" i="1"/>
  <c r="EA156" i="1"/>
  <c r="DJ156" i="1"/>
  <c r="DN156" i="1"/>
  <c r="DZ156" i="1"/>
  <c r="ED156" i="1"/>
  <c r="DU156" i="1"/>
  <c r="EC156" i="1"/>
  <c r="DT156" i="1"/>
  <c r="EB156" i="1"/>
  <c r="DP156" i="1"/>
  <c r="DX156" i="1"/>
  <c r="DM144" i="1"/>
  <c r="DU144" i="1"/>
  <c r="EB144" i="1"/>
  <c r="DW144" i="1"/>
  <c r="DK144" i="1"/>
  <c r="DG144" i="1"/>
  <c r="DX144" i="1"/>
  <c r="DT144" i="1"/>
  <c r="DH144" i="1"/>
  <c r="DD144" i="1"/>
  <c r="DE122" i="1"/>
  <c r="DI122" i="1"/>
  <c r="DM122" i="1"/>
  <c r="DQ122" i="1"/>
  <c r="DU122" i="1"/>
  <c r="DY122" i="1"/>
  <c r="DX143" i="1"/>
  <c r="DP143" i="1"/>
  <c r="DR166" i="1"/>
  <c r="DJ166" i="1"/>
  <c r="DK143" i="1"/>
  <c r="DO143" i="1"/>
  <c r="EA143" i="1"/>
  <c r="EE143" i="1"/>
  <c r="DN143" i="1"/>
  <c r="DR143" i="1"/>
  <c r="ED143" i="1"/>
  <c r="DD166" i="1"/>
  <c r="DP166" i="1"/>
  <c r="DT166" i="1"/>
  <c r="DC166" i="1"/>
  <c r="DG166" i="1"/>
  <c r="DS166" i="1"/>
  <c r="DW166" i="1"/>
  <c r="EB183" i="1"/>
  <c r="DT183" i="1"/>
  <c r="DH183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3" i="1"/>
  <c r="DI73" i="1"/>
  <c r="DM73" i="1"/>
  <c r="DQ73" i="1"/>
  <c r="DU73" i="1"/>
  <c r="DY73" i="1"/>
  <c r="EC73" i="1"/>
  <c r="DC73" i="1"/>
  <c r="DH73" i="1"/>
  <c r="DN73" i="1"/>
  <c r="DS73" i="1"/>
  <c r="DX73" i="1"/>
  <c r="ED73" i="1"/>
  <c r="DD73" i="1"/>
  <c r="DJ73" i="1"/>
  <c r="DO73" i="1"/>
  <c r="DT73" i="1"/>
  <c r="DZ73" i="1"/>
  <c r="EE73" i="1"/>
  <c r="DE82" i="1"/>
  <c r="DI82" i="1"/>
  <c r="DM82" i="1"/>
  <c r="DQ82" i="1"/>
  <c r="DU82" i="1"/>
  <c r="DY82" i="1"/>
  <c r="EC82" i="1"/>
  <c r="DF82" i="1"/>
  <c r="DK82" i="1"/>
  <c r="DP82" i="1"/>
  <c r="DV82" i="1"/>
  <c r="EA82" i="1"/>
  <c r="DG82" i="1"/>
  <c r="DL82" i="1"/>
  <c r="DR82" i="1"/>
  <c r="DW82" i="1"/>
  <c r="EB82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6" i="1"/>
  <c r="DH106" i="1"/>
  <c r="DL106" i="1"/>
  <c r="DP106" i="1"/>
  <c r="DT106" i="1"/>
  <c r="DX106" i="1"/>
  <c r="EB106" i="1"/>
  <c r="DE106" i="1"/>
  <c r="DI106" i="1"/>
  <c r="DM106" i="1"/>
  <c r="DQ106" i="1"/>
  <c r="DU106" i="1"/>
  <c r="DY106" i="1"/>
  <c r="EC106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3" i="1"/>
  <c r="DH123" i="1"/>
  <c r="DL123" i="1"/>
  <c r="DP123" i="1"/>
  <c r="DT123" i="1"/>
  <c r="DX123" i="1"/>
  <c r="EB123" i="1"/>
  <c r="DE123" i="1"/>
  <c r="DI123" i="1"/>
  <c r="DM123" i="1"/>
  <c r="DQ123" i="1"/>
  <c r="DU123" i="1"/>
  <c r="DY123" i="1"/>
  <c r="EC123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D158" i="1"/>
  <c r="DH158" i="1"/>
  <c r="DL158" i="1"/>
  <c r="DP158" i="1"/>
  <c r="DT158" i="1"/>
  <c r="DX158" i="1"/>
  <c r="EB158" i="1"/>
  <c r="DE158" i="1"/>
  <c r="DI158" i="1"/>
  <c r="DM158" i="1"/>
  <c r="DQ158" i="1"/>
  <c r="DU158" i="1"/>
  <c r="DY158" i="1"/>
  <c r="EC158" i="1"/>
  <c r="DC167" i="1"/>
  <c r="DG167" i="1"/>
  <c r="DK167" i="1"/>
  <c r="DO167" i="1"/>
  <c r="DS167" i="1"/>
  <c r="DW167" i="1"/>
  <c r="EA167" i="1"/>
  <c r="EE167" i="1"/>
  <c r="DD167" i="1"/>
  <c r="DH167" i="1"/>
  <c r="DL167" i="1"/>
  <c r="DP167" i="1"/>
  <c r="DT167" i="1"/>
  <c r="DX167" i="1"/>
  <c r="EB167" i="1"/>
  <c r="EE166" i="1"/>
  <c r="DO166" i="1"/>
  <c r="EB166" i="1"/>
  <c r="DL166" i="1"/>
  <c r="DZ143" i="1"/>
  <c r="DJ143" i="1"/>
  <c r="DW143" i="1"/>
  <c r="DG143" i="1"/>
  <c r="DZ166" i="1"/>
  <c r="DL144" i="1"/>
  <c r="EC144" i="1"/>
  <c r="DO144" i="1"/>
  <c r="DZ144" i="1"/>
  <c r="DE144" i="1"/>
  <c r="DY156" i="1"/>
  <c r="DL156" i="1"/>
  <c r="DM156" i="1"/>
  <c r="DV156" i="1"/>
  <c r="DF156" i="1"/>
  <c r="DS156" i="1"/>
  <c r="DC156" i="1"/>
  <c r="EE183" i="1"/>
  <c r="EA183" i="1"/>
  <c r="DW183" i="1"/>
  <c r="DS183" i="1"/>
  <c r="DO183" i="1"/>
  <c r="DK183" i="1"/>
  <c r="DG183" i="1"/>
  <c r="DC183" i="1"/>
  <c r="ED179" i="1"/>
  <c r="DZ179" i="1"/>
  <c r="DV179" i="1"/>
  <c r="DR179" i="1"/>
  <c r="DN179" i="1"/>
  <c r="DJ179" i="1"/>
  <c r="DF179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75" i="1"/>
  <c r="DZ175" i="1"/>
  <c r="DV175" i="1"/>
  <c r="DR175" i="1"/>
  <c r="DN175" i="1"/>
  <c r="DJ175" i="1"/>
  <c r="DF175" i="1"/>
  <c r="EC168" i="1"/>
  <c r="DU168" i="1"/>
  <c r="DM168" i="1"/>
  <c r="ED167" i="1"/>
  <c r="DV167" i="1"/>
  <c r="DN167" i="1"/>
  <c r="DF167" i="1"/>
  <c r="EA162" i="1"/>
  <c r="DS162" i="1"/>
  <c r="DK162" i="1"/>
  <c r="EE158" i="1"/>
  <c r="DW158" i="1"/>
  <c r="DO158" i="1"/>
  <c r="DG158" i="1"/>
  <c r="EA153" i="1"/>
  <c r="DS153" i="1"/>
  <c r="DK153" i="1"/>
  <c r="EE149" i="1"/>
  <c r="DW149" i="1"/>
  <c r="DO149" i="1"/>
  <c r="DG149" i="1"/>
  <c r="EA145" i="1"/>
  <c r="DS145" i="1"/>
  <c r="DK145" i="1"/>
  <c r="EE139" i="1"/>
  <c r="DW139" i="1"/>
  <c r="DO139" i="1"/>
  <c r="DG139" i="1"/>
  <c r="EA135" i="1"/>
  <c r="DS135" i="1"/>
  <c r="DK135" i="1"/>
  <c r="EE131" i="1"/>
  <c r="DW131" i="1"/>
  <c r="DO131" i="1"/>
  <c r="DG131" i="1"/>
  <c r="EA127" i="1"/>
  <c r="DS127" i="1"/>
  <c r="DK127" i="1"/>
  <c r="EE123" i="1"/>
  <c r="DW123" i="1"/>
  <c r="DO123" i="1"/>
  <c r="DG123" i="1"/>
  <c r="EA118" i="1"/>
  <c r="DS118" i="1"/>
  <c r="DK118" i="1"/>
  <c r="EE114" i="1"/>
  <c r="DW114" i="1"/>
  <c r="DO114" i="1"/>
  <c r="DG114" i="1"/>
  <c r="EA110" i="1"/>
  <c r="DS110" i="1"/>
  <c r="DK110" i="1"/>
  <c r="EE106" i="1"/>
  <c r="DW106" i="1"/>
  <c r="DO106" i="1"/>
  <c r="DG106" i="1"/>
  <c r="EE97" i="1"/>
  <c r="DW97" i="1"/>
  <c r="DO97" i="1"/>
  <c r="DG97" i="1"/>
  <c r="EA89" i="1"/>
  <c r="DS89" i="1"/>
  <c r="DK89" i="1"/>
  <c r="EE82" i="1"/>
  <c r="DT82" i="1"/>
  <c r="DJ82" i="1"/>
  <c r="EA78" i="1"/>
  <c r="DP78" i="1"/>
  <c r="DV73" i="1"/>
  <c r="DK73" i="1"/>
  <c r="DX70" i="1"/>
  <c r="DN70" i="1"/>
  <c r="DV62" i="1"/>
  <c r="DK62" i="1"/>
  <c r="DG56" i="1"/>
  <c r="DK48" i="1"/>
  <c r="DX183" i="1"/>
  <c r="DP183" i="1"/>
  <c r="DL183" i="1"/>
  <c r="DD183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70" i="1"/>
  <c r="DI70" i="1"/>
  <c r="DM70" i="1"/>
  <c r="DQ70" i="1"/>
  <c r="DU70" i="1"/>
  <c r="DY70" i="1"/>
  <c r="EC70" i="1"/>
  <c r="DD70" i="1"/>
  <c r="DJ70" i="1"/>
  <c r="DO70" i="1"/>
  <c r="DT70" i="1"/>
  <c r="DZ70" i="1"/>
  <c r="EE70" i="1"/>
  <c r="DF70" i="1"/>
  <c r="DK70" i="1"/>
  <c r="DP70" i="1"/>
  <c r="DV70" i="1"/>
  <c r="EA70" i="1"/>
  <c r="DE78" i="1"/>
  <c r="DI78" i="1"/>
  <c r="DM78" i="1"/>
  <c r="DQ78" i="1"/>
  <c r="DU78" i="1"/>
  <c r="DY78" i="1"/>
  <c r="EC78" i="1"/>
  <c r="DG78" i="1"/>
  <c r="DL78" i="1"/>
  <c r="DR78" i="1"/>
  <c r="DW78" i="1"/>
  <c r="EB78" i="1"/>
  <c r="DC78" i="1"/>
  <c r="DH78" i="1"/>
  <c r="DN78" i="1"/>
  <c r="DS78" i="1"/>
  <c r="DX78" i="1"/>
  <c r="ED78" i="1"/>
  <c r="DD89" i="1"/>
  <c r="DH89" i="1"/>
  <c r="DL89" i="1"/>
  <c r="DP89" i="1"/>
  <c r="DT89" i="1"/>
  <c r="DX89" i="1"/>
  <c r="EB89" i="1"/>
  <c r="DE89" i="1"/>
  <c r="DI89" i="1"/>
  <c r="DM89" i="1"/>
  <c r="DQ89" i="1"/>
  <c r="DU89" i="1"/>
  <c r="DY89" i="1"/>
  <c r="EC89" i="1"/>
  <c r="DD110" i="1"/>
  <c r="DH110" i="1"/>
  <c r="DL110" i="1"/>
  <c r="DP110" i="1"/>
  <c r="DT110" i="1"/>
  <c r="DX110" i="1"/>
  <c r="EB110" i="1"/>
  <c r="DE110" i="1"/>
  <c r="DI110" i="1"/>
  <c r="DM110" i="1"/>
  <c r="DQ110" i="1"/>
  <c r="DU110" i="1"/>
  <c r="DY110" i="1"/>
  <c r="EC110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D162" i="1"/>
  <c r="DH162" i="1"/>
  <c r="DL162" i="1"/>
  <c r="DP162" i="1"/>
  <c r="DT162" i="1"/>
  <c r="DX162" i="1"/>
  <c r="EB162" i="1"/>
  <c r="DE162" i="1"/>
  <c r="DI162" i="1"/>
  <c r="DM162" i="1"/>
  <c r="DQ162" i="1"/>
  <c r="DU162" i="1"/>
  <c r="DY162" i="1"/>
  <c r="EC162" i="1"/>
  <c r="DC168" i="1"/>
  <c r="DG168" i="1"/>
  <c r="DK168" i="1"/>
  <c r="DO168" i="1"/>
  <c r="DS168" i="1"/>
  <c r="DW168" i="1"/>
  <c r="EA168" i="1"/>
  <c r="EE168" i="1"/>
  <c r="DD168" i="1"/>
  <c r="DH168" i="1"/>
  <c r="DL168" i="1"/>
  <c r="DP168" i="1"/>
  <c r="DT168" i="1"/>
  <c r="DX168" i="1"/>
  <c r="EB168" i="1"/>
  <c r="EA166" i="1"/>
  <c r="DK166" i="1"/>
  <c r="DX166" i="1"/>
  <c r="DH166" i="1"/>
  <c r="DV143" i="1"/>
  <c r="DF143" i="1"/>
  <c r="DS143" i="1"/>
  <c r="DC143" i="1"/>
  <c r="DH143" i="1"/>
  <c r="DP144" i="1"/>
  <c r="DC144" i="1"/>
  <c r="DS144" i="1"/>
  <c r="ED144" i="1"/>
  <c r="DQ156" i="1"/>
  <c r="DI156" i="1"/>
  <c r="DD156" i="1"/>
  <c r="DE156" i="1"/>
  <c r="DR156" i="1"/>
  <c r="EE156" i="1"/>
  <c r="ED183" i="1"/>
  <c r="DZ183" i="1"/>
  <c r="DV183" i="1"/>
  <c r="DR183" i="1"/>
  <c r="DN183" i="1"/>
  <c r="DJ183" i="1"/>
  <c r="EC179" i="1"/>
  <c r="DY179" i="1"/>
  <c r="DU179" i="1"/>
  <c r="DQ179" i="1"/>
  <c r="DM179" i="1"/>
  <c r="DI179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75" i="1"/>
  <c r="DY175" i="1"/>
  <c r="DU175" i="1"/>
  <c r="DQ175" i="1"/>
  <c r="DM175" i="1"/>
  <c r="DI175" i="1"/>
  <c r="DZ168" i="1"/>
  <c r="DR168" i="1"/>
  <c r="DJ168" i="1"/>
  <c r="EC167" i="1"/>
  <c r="DU167" i="1"/>
  <c r="DM167" i="1"/>
  <c r="DE167" i="1"/>
  <c r="DZ162" i="1"/>
  <c r="DR162" i="1"/>
  <c r="DJ162" i="1"/>
  <c r="ED158" i="1"/>
  <c r="DV158" i="1"/>
  <c r="DN158" i="1"/>
  <c r="DF158" i="1"/>
  <c r="DZ153" i="1"/>
  <c r="DR153" i="1"/>
  <c r="DJ153" i="1"/>
  <c r="ED149" i="1"/>
  <c r="DV149" i="1"/>
  <c r="DN149" i="1"/>
  <c r="DF149" i="1"/>
  <c r="DZ145" i="1"/>
  <c r="DR145" i="1"/>
  <c r="DJ145" i="1"/>
  <c r="ED139" i="1"/>
  <c r="DV139" i="1"/>
  <c r="DN139" i="1"/>
  <c r="DF139" i="1"/>
  <c r="DZ135" i="1"/>
  <c r="DR135" i="1"/>
  <c r="DJ135" i="1"/>
  <c r="ED131" i="1"/>
  <c r="DV131" i="1"/>
  <c r="DN131" i="1"/>
  <c r="DF131" i="1"/>
  <c r="DZ127" i="1"/>
  <c r="DR127" i="1"/>
  <c r="DJ127" i="1"/>
  <c r="ED123" i="1"/>
  <c r="DV123" i="1"/>
  <c r="DN123" i="1"/>
  <c r="DF123" i="1"/>
  <c r="DZ118" i="1"/>
  <c r="DR118" i="1"/>
  <c r="DJ118" i="1"/>
  <c r="ED114" i="1"/>
  <c r="DV114" i="1"/>
  <c r="DN114" i="1"/>
  <c r="DF114" i="1"/>
  <c r="DZ110" i="1"/>
  <c r="DR110" i="1"/>
  <c r="DJ110" i="1"/>
  <c r="ED106" i="1"/>
  <c r="DV106" i="1"/>
  <c r="DN106" i="1"/>
  <c r="DF106" i="1"/>
  <c r="ED97" i="1"/>
  <c r="DV97" i="1"/>
  <c r="DN97" i="1"/>
  <c r="DF97" i="1"/>
  <c r="DZ89" i="1"/>
  <c r="DR89" i="1"/>
  <c r="DJ89" i="1"/>
  <c r="ED82" i="1"/>
  <c r="DS82" i="1"/>
  <c r="DH82" i="1"/>
  <c r="DZ78" i="1"/>
  <c r="DO78" i="1"/>
  <c r="DD78" i="1"/>
  <c r="EB73" i="1"/>
  <c r="DR73" i="1"/>
  <c r="DG73" i="1"/>
  <c r="DW70" i="1"/>
  <c r="DL70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8" i="1"/>
  <c r="DJ38" i="1"/>
  <c r="DN38" i="1"/>
  <c r="DR38" i="1"/>
  <c r="DV38" i="1"/>
  <c r="DZ38" i="1"/>
  <c r="ED38" i="1"/>
  <c r="DC38" i="1"/>
  <c r="DG38" i="1"/>
  <c r="DK38" i="1"/>
  <c r="DO38" i="1"/>
  <c r="DS38" i="1"/>
  <c r="DW38" i="1"/>
  <c r="EA38" i="1"/>
  <c r="EE38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9" i="1"/>
  <c r="DZ69" i="1"/>
  <c r="DV69" i="1"/>
  <c r="DR69" i="1"/>
  <c r="DN69" i="1"/>
  <c r="DJ69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8" i="1"/>
  <c r="DP38" i="1"/>
  <c r="DH38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9" i="1"/>
  <c r="DL39" i="1"/>
  <c r="DS39" i="1"/>
  <c r="DW39" i="1"/>
  <c r="EA39" i="1"/>
  <c r="EE39" i="1"/>
  <c r="DF39" i="1"/>
  <c r="DP39" i="1"/>
  <c r="DV39" i="1"/>
  <c r="EB39" i="1"/>
  <c r="DH39" i="1"/>
  <c r="DR39" i="1"/>
  <c r="DX39" i="1"/>
  <c r="EC39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81" i="1"/>
  <c r="DX181" i="1"/>
  <c r="DL181" i="1"/>
  <c r="EB181" i="1"/>
  <c r="DD181" i="1"/>
  <c r="DT181" i="1"/>
  <c r="DL143" i="1"/>
  <c r="DQ143" i="1"/>
  <c r="DE143" i="1"/>
  <c r="EB143" i="1"/>
  <c r="DS180" i="1"/>
  <c r="N26" i="5"/>
  <c r="DL122" i="1"/>
  <c r="ED181" i="1"/>
  <c r="DZ181" i="1"/>
  <c r="DV181" i="1"/>
  <c r="DR181" i="1"/>
  <c r="DN181" i="1"/>
  <c r="DJ181" i="1"/>
  <c r="DF181" i="1"/>
  <c r="DN166" i="1"/>
  <c r="EE180" i="1"/>
  <c r="DW180" i="1"/>
  <c r="DO180" i="1"/>
  <c r="DG180" i="1"/>
  <c r="DW182" i="1"/>
  <c r="DC182" i="1"/>
  <c r="DK182" i="1"/>
  <c r="DS182" i="1"/>
  <c r="EA182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9" i="1"/>
  <c r="DE39" i="1"/>
  <c r="DG39" i="1"/>
  <c r="DI39" i="1"/>
  <c r="DK39" i="1"/>
  <c r="DM39" i="1"/>
  <c r="DO39" i="1"/>
  <c r="DQ39" i="1"/>
  <c r="EE182" i="1"/>
  <c r="DO182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44" i="1"/>
  <c r="EA144" i="1"/>
  <c r="DQ144" i="1"/>
  <c r="DF144" i="1"/>
  <c r="ED166" i="1"/>
  <c r="DU166" i="1"/>
  <c r="DI166" i="1"/>
  <c r="EE122" i="1"/>
  <c r="EB122" i="1"/>
  <c r="DR122" i="1"/>
  <c r="DG122" i="1"/>
  <c r="DC181" i="1"/>
  <c r="DE181" i="1"/>
  <c r="DG181" i="1"/>
  <c r="DI181" i="1"/>
  <c r="DK181" i="1"/>
  <c r="DM181" i="1"/>
  <c r="DO181" i="1"/>
  <c r="DQ181" i="1"/>
  <c r="DS181" i="1"/>
  <c r="DU181" i="1"/>
  <c r="DW181" i="1"/>
  <c r="DY181" i="1"/>
  <c r="EA181" i="1"/>
  <c r="EC181" i="1"/>
  <c r="EE181" i="1"/>
  <c r="DF166" i="1"/>
  <c r="DM166" i="1"/>
  <c r="DQ166" i="1"/>
  <c r="DV166" i="1"/>
  <c r="EC166" i="1"/>
  <c r="DE182" i="1"/>
  <c r="DI182" i="1"/>
  <c r="DM182" i="1"/>
  <c r="DQ182" i="1"/>
  <c r="DU182" i="1"/>
  <c r="DY182" i="1"/>
  <c r="EC182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44" i="1"/>
  <c r="DD143" i="1"/>
  <c r="DI143" i="1"/>
  <c r="DM143" i="1"/>
  <c r="DT143" i="1"/>
  <c r="DY143" i="1"/>
  <c r="EC143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7" i="1"/>
  <c r="EC37" i="1"/>
  <c r="EA37" i="1"/>
  <c r="DY37" i="1"/>
  <c r="DW37" i="1"/>
  <c r="DU37" i="1"/>
  <c r="DS37" i="1"/>
  <c r="DQ37" i="1"/>
  <c r="DO37" i="1"/>
  <c r="DM37" i="1"/>
  <c r="DK37" i="1"/>
  <c r="DI37" i="1"/>
  <c r="DG37" i="1"/>
  <c r="DE37" i="1"/>
  <c r="DC37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22" i="1"/>
  <c r="DJ122" i="1"/>
  <c r="DO122" i="1"/>
  <c r="DT122" i="1"/>
  <c r="DZ122" i="1"/>
  <c r="EC180" i="1"/>
  <c r="DY180" i="1"/>
  <c r="DU180" i="1"/>
  <c r="DQ180" i="1"/>
  <c r="DM180" i="1"/>
  <c r="DI180" i="1"/>
  <c r="DE180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22" i="1"/>
  <c r="ED122" i="1"/>
  <c r="EA122" i="1"/>
  <c r="DX122" i="1"/>
  <c r="DV122" i="1"/>
  <c r="DS122" i="1"/>
  <c r="DP122" i="1"/>
  <c r="DN122" i="1"/>
  <c r="DK122" i="1"/>
  <c r="DH122" i="1"/>
  <c r="DF122" i="1"/>
  <c r="DC122" i="1"/>
  <c r="DD180" i="1"/>
  <c r="DF180" i="1"/>
  <c r="DH180" i="1"/>
  <c r="DJ180" i="1"/>
  <c r="DL180" i="1"/>
  <c r="DN180" i="1"/>
  <c r="DP180" i="1"/>
  <c r="DR180" i="1"/>
  <c r="DT180" i="1"/>
  <c r="DV180" i="1"/>
  <c r="DX180" i="1"/>
  <c r="DZ180" i="1"/>
  <c r="EB180" i="1"/>
  <c r="ED180" i="1"/>
  <c r="DI144" i="1"/>
  <c r="DN144" i="1"/>
  <c r="DR144" i="1"/>
  <c r="DY144" i="1"/>
  <c r="ED182" i="1"/>
  <c r="EB182" i="1"/>
  <c r="DZ182" i="1"/>
  <c r="DX182" i="1"/>
  <c r="DV182" i="1"/>
  <c r="DT182" i="1"/>
  <c r="DR182" i="1"/>
  <c r="DP182" i="1"/>
  <c r="DN182" i="1"/>
  <c r="DL182" i="1"/>
  <c r="DJ182" i="1"/>
  <c r="DH182" i="1"/>
  <c r="DF182" i="1"/>
  <c r="DD182" i="1"/>
  <c r="DH156" i="1"/>
  <c r="G4" i="4"/>
</calcChain>
</file>

<file path=xl/sharedStrings.xml><?xml version="1.0" encoding="utf-8"?>
<sst xmlns="http://schemas.openxmlformats.org/spreadsheetml/2006/main" count="765" uniqueCount="317">
  <si>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</si>
  <si>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</si>
  <si>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</si>
  <si>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</si>
  <si>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</si>
  <si>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</si>
  <si>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</si>
  <si>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</si>
  <si>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</si>
  <si>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</si>
  <si>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</si>
  <si>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</si>
  <si>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</si>
  <si>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</si>
  <si>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</si>
  <si>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</si>
  <si>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</si>
  <si>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</si>
  <si>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</si>
  <si>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</si>
  <si>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</si>
  <si>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</si>
  <si>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</si>
  <si>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</si>
  <si>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</si>
  <si>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</si>
  <si>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</si>
  <si>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</si>
  <si>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</si>
  <si>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</si>
  <si>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</si>
  <si>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</si>
  <si>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</si>
  <si>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</si>
  <si>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</si>
  <si>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</si>
  <si>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</si>
  <si>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</si>
  <si>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</si>
  <si>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</si>
  <si>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</si>
  <si>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</si>
  <si>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</si>
  <si>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</si>
  <si>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</si>
  <si>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</si>
  <si>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</si>
  <si>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</si>
  <si>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</si>
  <si>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</si>
  <si>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</si>
  <si>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</si>
  <si>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</si>
  <si>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</si>
  <si>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</si>
  <si>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</si>
  <si>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</si>
  <si>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</si>
  <si>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</si>
  <si>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</si>
  <si>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</si>
  <si>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</si>
  <si>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</si>
  <si>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</si>
  <si>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</si>
  <si>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</si>
  <si>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</si>
  <si>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</si>
  <si>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</si>
  <si>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</si>
  <si>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</si>
  <si>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</si>
  <si>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</si>
  <si>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</si>
  <si>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</si>
  <si>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</si>
  <si>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</si>
  <si>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</si>
  <si>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</si>
  <si>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</si>
  <si>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</si>
  <si>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</si>
  <si>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</si>
  <si>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</si>
  <si>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</si>
  <si>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</si>
  <si>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</si>
  <si>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</si>
  <si>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</si>
  <si>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</si>
  <si>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</si>
  <si>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</si>
  <si>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</si>
  <si>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</si>
  <si>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</si>
  <si>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</si>
  <si>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</si>
  <si>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</si>
  <si>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</si>
  <si>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</si>
  <si>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</si>
  <si>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</si>
  <si>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</si>
  <si>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</si>
  <si>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</si>
  <si>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</si>
  <si>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</si>
  <si>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</si>
  <si>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</si>
  <si>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</si>
  <si>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</si>
  <si>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</si>
  <si>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</si>
  <si>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</si>
  <si>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</si>
  <si>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</si>
  <si>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</si>
  <si>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</si>
  <si>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</si>
  <si>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</si>
  <si>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</si>
  <si>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</si>
  <si>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</si>
  <si>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</si>
  <si>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</si>
  <si>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</si>
  <si>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</si>
  <si>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</si>
  <si>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</si>
  <si>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</si>
  <si>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</si>
  <si>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</si>
  <si>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</si>
  <si>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</si>
  <si>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</si>
  <si>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</si>
  <si>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</si>
  <si>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/>
  </si>
  <si>
    <t>Whalsay</t>
  </si>
  <si>
    <t>Sumburgh Head</t>
  </si>
  <si>
    <t>North Ronaldsay</t>
  </si>
  <si>
    <t>Clickimin Loch, Lerwick</t>
  </si>
  <si>
    <t>Holmsgarth, Lerwick</t>
  </si>
  <si>
    <t>Cammo Park, Edinburgh</t>
  </si>
  <si>
    <t>Broughty Ferry</t>
  </si>
  <si>
    <t>St John's Loch</t>
  </si>
  <si>
    <t>Tyninghame</t>
  </si>
  <si>
    <t>Loch Spynie</t>
  </si>
  <si>
    <t>Loch of Spiggie</t>
  </si>
  <si>
    <t>Skateraw</t>
  </si>
  <si>
    <t>Papa Westray</t>
  </si>
  <si>
    <t>Netherbutton, Holm</t>
  </si>
  <si>
    <t>Loch of Hillwell</t>
  </si>
  <si>
    <t>0508</t>
  </si>
  <si>
    <t>Baltasound</t>
  </si>
  <si>
    <t>Unst</t>
  </si>
  <si>
    <t>Foula</t>
  </si>
  <si>
    <t>Old Rattray Farm</t>
  </si>
  <si>
    <t>Strathbeg</t>
  </si>
  <si>
    <t>Hoswick</t>
  </si>
  <si>
    <t>Mainland</t>
  </si>
  <si>
    <t>ad</t>
  </si>
  <si>
    <t>Red Castle</t>
  </si>
  <si>
    <t>Lunan Bay</t>
  </si>
  <si>
    <t>Collieston</t>
  </si>
  <si>
    <t>Port Nis (Port of Ness)</t>
  </si>
  <si>
    <t>Lewis</t>
  </si>
  <si>
    <t>Symbister</t>
  </si>
  <si>
    <t>Scolpaig, Rubha Ghriminis (Griminish Point)</t>
  </si>
  <si>
    <t>Hesti Geo, Shalstane &amp; Hesswalls</t>
  </si>
  <si>
    <t>09</t>
  </si>
  <si>
    <t>Kilmany</t>
  </si>
  <si>
    <t>Out Skerries</t>
  </si>
  <si>
    <t>10</t>
  </si>
  <si>
    <t>Kilconquhar Loch</t>
  </si>
  <si>
    <t>Kilminning</t>
  </si>
  <si>
    <t>Aberlady village &amp; Gosford Estate</t>
  </si>
  <si>
    <t>high</t>
  </si>
  <si>
    <t>Balblair</t>
  </si>
  <si>
    <t>Eyemouth</t>
  </si>
  <si>
    <t>juv</t>
  </si>
  <si>
    <t>Forvie NNR</t>
  </si>
  <si>
    <t>Norwick &amp; Haroldswick</t>
  </si>
  <si>
    <t>St Margaret's Hope</t>
  </si>
  <si>
    <t>South Ronaldsay</t>
  </si>
  <si>
    <t>Red-rumped Swallow</t>
  </si>
  <si>
    <t>c-i</t>
  </si>
  <si>
    <t>11</t>
  </si>
  <si>
    <t>Kirki Geo</t>
  </si>
  <si>
    <t>Butt  of Lewis &amp; Loch Stiapaphat</t>
  </si>
  <si>
    <t>japonica/daurica</t>
  </si>
  <si>
    <t>Talisker, Skye</t>
  </si>
  <si>
    <t>Skye &amp; Lochalsh</t>
  </si>
  <si>
    <t>Cults</t>
  </si>
  <si>
    <t>12</t>
  </si>
  <si>
    <t>Utra</t>
  </si>
  <si>
    <t>Skaw</t>
  </si>
  <si>
    <t>1cy</t>
  </si>
  <si>
    <t>Blackness</t>
  </si>
  <si>
    <t>Scourie</t>
  </si>
  <si>
    <t>13</t>
  </si>
  <si>
    <t>Hillswick</t>
  </si>
  <si>
    <t>Burrafirth</t>
  </si>
  <si>
    <t>14</t>
  </si>
  <si>
    <t>Hillwell</t>
  </si>
  <si>
    <t>Boddam</t>
  </si>
  <si>
    <t>Ceann a' Mhara</t>
  </si>
  <si>
    <t>Tiree</t>
  </si>
  <si>
    <t>Marwick Head</t>
  </si>
  <si>
    <t>15</t>
  </si>
  <si>
    <t>Lerwick</t>
  </si>
  <si>
    <t>ad, 2cy</t>
  </si>
  <si>
    <t>16</t>
  </si>
  <si>
    <t>Utra &amp; Hesti Geo</t>
  </si>
  <si>
    <t>Ballygown</t>
  </si>
  <si>
    <t>Mull</t>
  </si>
  <si>
    <t>Lady</t>
  </si>
  <si>
    <t>Sanday</t>
  </si>
  <si>
    <t>Gott</t>
  </si>
  <si>
    <t>17</t>
  </si>
  <si>
    <t>Hesswalls &amp; Vaasetter</t>
  </si>
  <si>
    <t>Peedie Sea, Krkwall</t>
  </si>
  <si>
    <t>2cy+</t>
  </si>
  <si>
    <r>
      <t>Red-rumped Swallow</t>
    </r>
    <r>
      <rPr>
        <b/>
        <i/>
        <sz val="8"/>
        <color indexed="8"/>
        <rFont val="Arial"/>
      </rPr>
      <t xml:space="preserve"> Cecropis daurica </t>
    </r>
  </si>
  <si>
    <t>St Abb's Head</t>
  </si>
  <si>
    <t>Crimond</t>
  </si>
  <si>
    <t>Loch of Strathbeg</t>
  </si>
  <si>
    <r>
      <t xml:space="preserve">1906 Fair Isle, three, one shot, 2 Jun, </t>
    </r>
    <r>
      <rPr>
        <i/>
        <sz val="8"/>
        <color indexed="8"/>
        <rFont val="Arial"/>
      </rPr>
      <t>H. d. rufula</t>
    </r>
    <r>
      <rPr>
        <sz val="8"/>
        <color indexed="8"/>
        <rFont val="Arial"/>
        <family val="2"/>
      </rPr>
      <t xml:space="preserve"> </t>
    </r>
    <r>
      <rPr>
        <i/>
        <sz val="8"/>
        <color indexed="8"/>
        <rFont val="Arial"/>
      </rPr>
      <t>(ASNH</t>
    </r>
    <r>
      <rPr>
        <sz val="8"/>
        <color indexed="8"/>
        <rFont val="Arial"/>
        <family val="2"/>
      </rPr>
      <t xml:space="preserve"> 1906: 205-206, 1908: 83; 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1: 11; Witherby, 1920; Thom, 1986; Dymond, 1991).</t>
    </r>
  </si>
  <si>
    <r>
      <t xml:space="preserve">1999 Orkney, Papa Westray, 17 May </t>
    </r>
    <r>
      <rPr>
        <i/>
        <sz val="8"/>
        <color indexed="8"/>
        <rFont val="Arial"/>
      </rPr>
      <t>(Brit. Birds</t>
    </r>
    <r>
      <rPr>
        <sz val="8"/>
        <color indexed="8"/>
        <rFont val="Arial"/>
        <family val="2"/>
      </rPr>
      <t xml:space="preserve"> 93: 545-546).</t>
    </r>
  </si>
  <si>
    <r>
      <t>1998 Lothian, Skateraw, 30 May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91: 581; 92: 586;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1998: 75).</t>
    </r>
  </si>
  <si>
    <r>
      <t>1997 Shetland, Loch of Spiggie, Mainland, 18-21 May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91: 498;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1997: 53).</t>
    </r>
  </si>
  <si>
    <r>
      <t>1997 Lothian, Tyninghame, 18-20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91: 498;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1997: 53).</t>
    </r>
  </si>
  <si>
    <r>
      <t>1995 Moray &amp; Nairn, Loch Spynie, 12-14 May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89: 511; 90: 491-492;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1995: 48).</t>
    </r>
  </si>
  <si>
    <r>
      <t>1976 Fair Isle, 9-11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70: 429;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1976: 103; 1978: 46).</t>
    </r>
  </si>
  <si>
    <r>
      <t>1972 Shetland, Sumburgh Head, Mainland, 29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66: 346; </t>
    </r>
    <r>
      <rPr>
        <i/>
        <sz val="8"/>
        <color indexed="8"/>
        <rFont val="Arial"/>
      </rPr>
      <t xml:space="preserve">Scot. Birds </t>
    </r>
    <r>
      <rPr>
        <sz val="8"/>
        <color indexed="8"/>
        <rFont val="Arial"/>
        <family val="2"/>
      </rPr>
      <t xml:space="preserve">7: 260-261;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1972: 368).</t>
    </r>
  </si>
  <si>
    <r>
      <t>1976 Orkney, North Ronaldsay, 7 Oct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71: 511;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1976: 103).</t>
    </r>
  </si>
  <si>
    <r>
      <t>1980 Shetland, Clickimin Loch, Mainland, 15 May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76: 505;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1980: 41).</t>
    </r>
  </si>
  <si>
    <r>
      <t>1990 Lothian, Tyninghame, two, 27 Oct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84: 480;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1990: 45).</t>
    </r>
  </si>
  <si>
    <r>
      <t>1990 Orkney, North Ronaldsay, 18 Oct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84: 480;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1990: 45).</t>
    </r>
  </si>
  <si>
    <r>
      <t>1990 Caithness, St John's Loch, 18 May (</t>
    </r>
    <r>
      <rPr>
        <i/>
        <sz val="8"/>
        <color indexed="8"/>
        <rFont val="Arial"/>
      </rPr>
      <t>Brit. Bird</t>
    </r>
    <r>
      <rPr>
        <sz val="8"/>
        <color indexed="8"/>
        <rFont val="Arial"/>
        <family val="2"/>
      </rPr>
      <t>s 84: 480).</t>
    </r>
  </si>
  <si>
    <r>
      <t>1984 Isle of May, 23-24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78: 565;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1984: 37).</t>
    </r>
  </si>
  <si>
    <r>
      <t>1987 Shetland, Clickimin Loch, Lerwick, 31 Oct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81: 572, 577; 82: 536-537;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1987: 33).</t>
    </r>
  </si>
  <si>
    <r>
      <t>1987 Shetland, Holmsgarth, Lerwick, Mainland, two, 3-8 Nov, probably including Clickimin Loch individual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81: 572, 577; 82: 536-537;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1987: 33).</t>
    </r>
  </si>
  <si>
    <r>
      <t>1987 Fair Isle, 24 October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81: 572, 577; 82: 536-537;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1987: 33).</t>
    </r>
  </si>
  <si>
    <r>
      <t>1971 Shetland, Whalsay, 23-25 Sep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65: 340;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1971: 147; </t>
    </r>
    <r>
      <rPr>
        <i/>
        <sz val="8"/>
        <color indexed="8"/>
        <rFont val="Arial"/>
      </rPr>
      <t>Scot. Bird</t>
    </r>
    <r>
      <rPr>
        <sz val="8"/>
        <color indexed="8"/>
        <rFont val="Arial"/>
        <family val="2"/>
      </rPr>
      <t>s 7: 260-261).</t>
    </r>
  </si>
  <si>
    <r>
      <t>1995 Outer Hebrides// Stornoway, Lewis, 5-6 April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89: 511-512; </t>
    </r>
    <r>
      <rPr>
        <i/>
        <sz val="8"/>
        <color indexed="8"/>
        <rFont val="Arial"/>
      </rPr>
      <t>Scot. BR 1</t>
    </r>
    <r>
      <rPr>
        <sz val="8"/>
        <color indexed="8"/>
        <rFont val="Arial"/>
        <family val="2"/>
      </rPr>
      <t>995: 48).</t>
    </r>
  </si>
  <si>
    <r>
      <t>1990 Shetland, Pool of Virkie &amp; Sumburgh, Mainland, 2-4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84: 480;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1990: 45).</t>
    </r>
  </si>
  <si>
    <t>Pool of Virkie &amp; Sumburgh</t>
  </si>
  <si>
    <r>
      <t>1997 Outer Hebrides, Eochar, South Uist, 21-22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91: 498;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1997: 53).</t>
    </r>
  </si>
  <si>
    <r>
      <t>1993 Orkney, Near Dounby, Loch of Harray, Mainland, 16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87: 542;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1993: 42).</t>
    </r>
  </si>
  <si>
    <r>
      <t>1988 Northeast Scotland, Aberdeen, 17 Nov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82: 536;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1988: 34).</t>
    </r>
  </si>
  <si>
    <r>
      <t>1987 Angus &amp; Dundee, Broughty Ferry, 7-8 Nov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81: 572, 577;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1987: 33).</t>
    </r>
  </si>
  <si>
    <r>
      <t>1987 Lothian, Cammo Park, Edinburgh, three, 6 Nov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81: 572;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1987: 33).</t>
    </r>
  </si>
  <si>
    <r>
      <t xml:space="preserve">1976 Fair Isle, 3 Jun </t>
    </r>
    <r>
      <rPr>
        <i/>
        <sz val="8"/>
        <color indexed="8"/>
        <rFont val="Arial"/>
      </rPr>
      <t>(Brit. Bird</t>
    </r>
    <r>
      <rPr>
        <sz val="8"/>
        <color indexed="8"/>
        <rFont val="Arial"/>
        <family val="2"/>
      </rPr>
      <t xml:space="preserve">s 70: 429;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1976: 103; 1978: 46).</t>
    </r>
  </si>
  <si>
    <t>50 km east of Lybster</t>
  </si>
  <si>
    <t>Uibhist a Deas (South Uist)</t>
  </si>
  <si>
    <t>Uibhist a Tuath (North Uist)</t>
  </si>
  <si>
    <t>Ham</t>
  </si>
  <si>
    <t xml:space="preserve">Steòrnabhagh (Stornoway) </t>
  </si>
  <si>
    <t>Eochar (Iochdar)</t>
  </si>
  <si>
    <t>Various locations</t>
  </si>
  <si>
    <t>Steòrnabhagh</t>
  </si>
  <si>
    <t>Girdle Ness</t>
  </si>
  <si>
    <r>
      <t>1987 North-east Scotland, Girdle Ness, 16 May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82: 536-537; </t>
    </r>
    <r>
      <rPr>
        <i/>
        <sz val="8"/>
        <color indexed="8"/>
        <rFont val="Arial"/>
      </rPr>
      <t>Scot. BR 1</t>
    </r>
    <r>
      <rPr>
        <sz val="8"/>
        <color indexed="8"/>
        <rFont val="Arial"/>
        <family val="2"/>
      </rPr>
      <t>987: 33; 1988: 47).</t>
    </r>
  </si>
  <si>
    <t>Berwickshire</t>
  </si>
  <si>
    <t>same as Blackness, Forth</t>
  </si>
  <si>
    <r>
      <t xml:space="preserve">2005-08 </t>
    </r>
    <r>
      <rPr>
        <i/>
        <sz val="8"/>
        <color indexed="8"/>
        <rFont val="Arial"/>
      </rPr>
      <t>SBRC Report</t>
    </r>
    <r>
      <rPr>
        <sz val="8"/>
        <color indexed="8"/>
        <rFont val="Arial"/>
        <family val="2"/>
      </rPr>
      <t xml:space="preserve"> BBRC summary</t>
    </r>
  </si>
  <si>
    <r>
      <t xml:space="preserve">2009 </t>
    </r>
    <r>
      <rPr>
        <i/>
        <sz val="8"/>
        <rFont val="Arial"/>
      </rPr>
      <t>SBRC Report</t>
    </r>
  </si>
  <si>
    <r>
      <t xml:space="preserve">2010 </t>
    </r>
    <r>
      <rPr>
        <i/>
        <sz val="8"/>
        <rFont val="Arial"/>
      </rPr>
      <t>SBRC Report</t>
    </r>
  </si>
  <si>
    <r>
      <t xml:space="preserve">2011 </t>
    </r>
    <r>
      <rPr>
        <i/>
        <sz val="8"/>
        <rFont val="Arial"/>
      </rPr>
      <t>SBRC Report</t>
    </r>
  </si>
  <si>
    <r>
      <t xml:space="preserve">2016 </t>
    </r>
    <r>
      <rPr>
        <i/>
        <sz val="8"/>
        <rFont val="Arial"/>
      </rPr>
      <t>SBRC Report</t>
    </r>
  </si>
  <si>
    <r>
      <t>2012</t>
    </r>
    <r>
      <rPr>
        <i/>
        <sz val="8"/>
        <rFont val="Arial"/>
      </rPr>
      <t xml:space="preserve"> SBRC Report</t>
    </r>
  </si>
  <si>
    <r>
      <t xml:space="preserve">2013 </t>
    </r>
    <r>
      <rPr>
        <i/>
        <sz val="8"/>
        <rFont val="Arial"/>
      </rPr>
      <t>SBRC Report</t>
    </r>
  </si>
  <si>
    <r>
      <t xml:space="preserve">2014 </t>
    </r>
    <r>
      <rPr>
        <i/>
        <sz val="8"/>
        <rFont val="Arial"/>
      </rPr>
      <t>SBRC Report</t>
    </r>
  </si>
  <si>
    <r>
      <t>2015</t>
    </r>
    <r>
      <rPr>
        <i/>
        <sz val="8"/>
        <rFont val="Arial"/>
      </rPr>
      <t xml:space="preserve"> SBRC Report</t>
    </r>
  </si>
  <si>
    <r>
      <t>2016</t>
    </r>
    <r>
      <rPr>
        <i/>
        <sz val="8"/>
        <rFont val="Arial"/>
      </rPr>
      <t xml:space="preserve"> SBRC Report</t>
    </r>
  </si>
  <si>
    <r>
      <t>2017</t>
    </r>
    <r>
      <rPr>
        <i/>
        <sz val="8"/>
        <rFont val="Arial"/>
      </rPr>
      <t xml:space="preserve"> SBRC Report</t>
    </r>
  </si>
  <si>
    <r>
      <t>2018</t>
    </r>
    <r>
      <rPr>
        <i/>
        <sz val="8"/>
        <rFont val="Arial"/>
      </rPr>
      <t xml:space="preserve"> SBRC Report</t>
    </r>
  </si>
  <si>
    <r>
      <t>same as Sanday, Orkney</t>
    </r>
    <r>
      <rPr>
        <i/>
        <sz val="8"/>
        <rFont val="Arial"/>
      </rPr>
      <t xml:space="preserve"> japonica/daurica</t>
    </r>
  </si>
  <si>
    <t xml:space="preserve">daurica/japonica </t>
  </si>
  <si>
    <t>18</t>
  </si>
  <si>
    <t xml:space="preserve">per local recorder Scolpaig should not be 'Griminish Pt', but seems OK from Scotland-wide perspective </t>
  </si>
  <si>
    <r>
      <t xml:space="preserve">2005-08 </t>
    </r>
    <r>
      <rPr>
        <i/>
        <sz val="8"/>
        <color indexed="8"/>
        <rFont val="Arial"/>
      </rPr>
      <t>SBRC Repor</t>
    </r>
    <r>
      <rPr>
        <sz val="8"/>
        <color indexed="8"/>
        <rFont val="Arial"/>
        <family val="2"/>
      </rPr>
      <t>t BBRC summary</t>
    </r>
  </si>
  <si>
    <r>
      <t>2005-08</t>
    </r>
    <r>
      <rPr>
        <i/>
        <sz val="8"/>
        <color indexed="8"/>
        <rFont val="Arial"/>
      </rPr>
      <t xml:space="preserve"> SBRC Repor</t>
    </r>
    <r>
      <rPr>
        <sz val="8"/>
        <color indexed="8"/>
        <rFont val="Arial"/>
        <family val="2"/>
      </rPr>
      <t>t BBRC summary</t>
    </r>
  </si>
  <si>
    <r>
      <t>2005-08</t>
    </r>
    <r>
      <rPr>
        <i/>
        <sz val="8"/>
        <color rgb="FF000000"/>
        <rFont val="Arial"/>
      </rPr>
      <t xml:space="preserve"> SBRC Report</t>
    </r>
  </si>
  <si>
    <r>
      <t>Birds of Scotland</t>
    </r>
    <r>
      <rPr>
        <sz val="8"/>
        <color rgb="FF000000"/>
        <rFont val="Arial"/>
      </rPr>
      <t xml:space="preserve"> 2007</t>
    </r>
  </si>
  <si>
    <t>BBRC</t>
  </si>
  <si>
    <t>not accepted BOU 1971</t>
  </si>
  <si>
    <t>Scatness &amp; Loch of Hillwell</t>
  </si>
  <si>
    <t>19</t>
  </si>
  <si>
    <r>
      <t>2019</t>
    </r>
    <r>
      <rPr>
        <i/>
        <sz val="8"/>
        <rFont val="Arial"/>
      </rPr>
      <t xml:space="preserve"> SBRC Report</t>
    </r>
  </si>
  <si>
    <t>Malcolm's Head &amp; South Harbour</t>
  </si>
  <si>
    <t>Sumburgh</t>
  </si>
  <si>
    <t>20</t>
  </si>
  <si>
    <r>
      <t>2020</t>
    </r>
    <r>
      <rPr>
        <i/>
        <sz val="8"/>
        <rFont val="Arial"/>
      </rPr>
      <t xml:space="preserve"> SBRC Report</t>
    </r>
  </si>
  <si>
    <t>Aesterhoull &amp; various locations</t>
  </si>
  <si>
    <t>North Biggins</t>
  </si>
  <si>
    <t>Groigearraidh (Grogarry) Lodge</t>
  </si>
  <si>
    <t>21</t>
  </si>
  <si>
    <r>
      <t>2021</t>
    </r>
    <r>
      <rPr>
        <i/>
        <sz val="8"/>
        <rFont val="Arial"/>
      </rPr>
      <t xml:space="preserve"> SBRC Report</t>
    </r>
  </si>
  <si>
    <t>Twingness</t>
  </si>
  <si>
    <t>Vidlin</t>
  </si>
  <si>
    <t>Brae</t>
  </si>
  <si>
    <t>same as Vidlin</t>
  </si>
  <si>
    <t>Skerryholm</t>
  </si>
  <si>
    <t>Wirvie</t>
  </si>
  <si>
    <t>Reeva's, Observatory and Shirva</t>
  </si>
  <si>
    <t>Bressay then Gott, Mainland</t>
  </si>
  <si>
    <t>Clett Head</t>
  </si>
  <si>
    <t>South Harbour</t>
  </si>
  <si>
    <t>Kincorth, Aberdeen</t>
  </si>
  <si>
    <t>Northside, Birsay</t>
  </si>
  <si>
    <t>Mirbister, Harray</t>
  </si>
  <si>
    <t>Asta GC, Tingwall</t>
  </si>
  <si>
    <t>found dead on 12th</t>
  </si>
  <si>
    <t>Queenamidda, Rendall</t>
  </si>
  <si>
    <t>Bankhead, near Dounby, Loch of Harray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</si>
</sst>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/mm/yyyy;@"/>
    <numFmt numFmtId="166" formatCode="[$-409]d\-mmm\-yy;@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i/>
      <sz val="8"/>
      <color indexed="8"/>
      <name val="Arial"/>
    </font>
    <font>
      <i/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CE6F1"/>
        <bgColor rgb="FFDCE6F1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rgb="FF95B3D7"/>
      </top>
      <bottom style="thin">
        <color rgb="FF95B3D7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03">
    <xf numFmtId="0" fontId="0" fillId="0" borderId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4" fontId="1" fillId="0" borderId="0" xfId="0" quotePrefix="1" applyNumberFormat="1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65" fontId="1" fillId="0" borderId="0" xfId="0" quotePrefix="1" applyNumberFormat="1" applyFont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14" fontId="1" fillId="0" borderId="0" xfId="0" quotePrefix="1" applyNumberFormat="1" applyFont="1" applyBorder="1"/>
    <xf numFmtId="0" fontId="1" fillId="0" borderId="0" xfId="0" applyFont="1" applyFill="1"/>
    <xf numFmtId="15" fontId="1" fillId="0" borderId="0" xfId="0" applyNumberFormat="1" applyFont="1" applyFill="1"/>
    <xf numFmtId="0" fontId="1" fillId="10" borderId="0" xfId="0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0" fillId="0" borderId="0" xfId="0" applyAlignment="1"/>
    <xf numFmtId="0" fontId="6" fillId="0" borderId="2" xfId="1" applyFont="1" applyFill="1" applyBorder="1" applyAlignment="1">
      <alignment horizontal="left"/>
    </xf>
    <xf numFmtId="0" fontId="6" fillId="0" borderId="2" xfId="1" applyFont="1" applyFill="1" applyBorder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" fontId="6" fillId="0" borderId="2" xfId="1" applyNumberFormat="1" applyFont="1" applyFill="1" applyBorder="1" applyAlignment="1">
      <alignment horizontal="right"/>
    </xf>
    <xf numFmtId="15" fontId="6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right"/>
    </xf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0" fontId="7" fillId="2" borderId="0" xfId="0" applyFont="1" applyFill="1"/>
    <xf numFmtId="0" fontId="8" fillId="0" borderId="0" xfId="1" applyFont="1" applyFill="1" applyBorder="1" applyAlignment="1">
      <alignment horizontal="left"/>
    </xf>
    <xf numFmtId="165" fontId="8" fillId="0" borderId="0" xfId="1" applyNumberFormat="1" applyFont="1" applyFill="1" applyBorder="1" applyAlignment="1">
      <alignment horizontal="right"/>
    </xf>
    <xf numFmtId="1" fontId="9" fillId="0" borderId="2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5" fontId="8" fillId="0" borderId="0" xfId="1" applyNumberFormat="1" applyFont="1" applyFill="1" applyBorder="1" applyAlignment="1">
      <alignment horizontal="left"/>
    </xf>
    <xf numFmtId="49" fontId="8" fillId="0" borderId="0" xfId="1" applyNumberFormat="1" applyFont="1" applyFill="1" applyBorder="1" applyAlignment="1">
      <alignment horizontal="left"/>
    </xf>
    <xf numFmtId="0" fontId="9" fillId="0" borderId="0" xfId="1" applyFont="1" applyFill="1" applyAlignment="1">
      <alignment horizontal="right"/>
    </xf>
    <xf numFmtId="1" fontId="9" fillId="0" borderId="3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right"/>
    </xf>
    <xf numFmtId="0" fontId="8" fillId="0" borderId="0" xfId="0" applyFont="1" applyFill="1"/>
    <xf numFmtId="165" fontId="8" fillId="0" borderId="0" xfId="0" applyNumberFormat="1" applyFont="1" applyFill="1"/>
    <xf numFmtId="49" fontId="8" fillId="0" borderId="0" xfId="0" applyNumberFormat="1" applyFont="1" applyFill="1"/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/>
    <xf numFmtId="165" fontId="8" fillId="0" borderId="0" xfId="0" applyNumberFormat="1" applyFont="1" applyFill="1" applyBorder="1"/>
    <xf numFmtId="49" fontId="8" fillId="0" borderId="0" xfId="0" applyNumberFormat="1" applyFont="1" applyFill="1" applyBorder="1"/>
    <xf numFmtId="0" fontId="1" fillId="0" borderId="0" xfId="1" applyFont="1" applyFill="1" applyBorder="1" applyAlignment="1">
      <alignment horizontal="left"/>
    </xf>
    <xf numFmtId="49" fontId="1" fillId="0" borderId="0" xfId="1" applyNumberFormat="1" applyFont="1" applyFill="1" applyBorder="1" applyAlignment="1">
      <alignment horizontal="left"/>
    </xf>
    <xf numFmtId="1" fontId="6" fillId="0" borderId="3" xfId="1" applyNumberFormat="1" applyFont="1" applyFill="1" applyBorder="1" applyAlignment="1">
      <alignment horizontal="right"/>
    </xf>
    <xf numFmtId="49" fontId="1" fillId="0" borderId="0" xfId="0" applyNumberFormat="1" applyFont="1" applyFill="1" applyBorder="1"/>
    <xf numFmtId="0" fontId="8" fillId="0" borderId="0" xfId="0" applyFont="1" applyFill="1" applyAlignment="1">
      <alignment horizontal="right"/>
    </xf>
    <xf numFmtId="0" fontId="8" fillId="0" borderId="0" xfId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6" fillId="0" borderId="2" xfId="1" applyFont="1" applyFill="1" applyBorder="1" applyAlignment="1"/>
    <xf numFmtId="0" fontId="6" fillId="0" borderId="0" xfId="1" applyFont="1" applyFill="1" applyBorder="1" applyAlignment="1"/>
    <xf numFmtId="0" fontId="1" fillId="0" borderId="0" xfId="0" applyFont="1" applyFill="1" applyAlignment="1"/>
    <xf numFmtId="0" fontId="8" fillId="0" borderId="0" xfId="0" applyFont="1" applyFill="1" applyAlignment="1"/>
    <xf numFmtId="0" fontId="8" fillId="0" borderId="0" xfId="1" applyFont="1" applyFill="1" applyBorder="1" applyAlignment="1"/>
    <xf numFmtId="0" fontId="1" fillId="0" borderId="0" xfId="1" applyFont="1" applyFill="1" applyBorder="1" applyAlignment="1"/>
    <xf numFmtId="0" fontId="8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10" fillId="11" borderId="2" xfId="1" applyFont="1" applyFill="1" applyBorder="1" applyAlignment="1">
      <alignment horizontal="left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right" vertical="center"/>
    </xf>
    <xf numFmtId="15" fontId="1" fillId="0" borderId="0" xfId="1" applyNumberFormat="1" applyFont="1" applyFill="1" applyBorder="1" applyAlignment="1">
      <alignment horizontal="right" vertical="center"/>
    </xf>
    <xf numFmtId="15" fontId="1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left"/>
    </xf>
    <xf numFmtId="166" fontId="1" fillId="0" borderId="0" xfId="1" applyNumberFormat="1" applyFont="1" applyFill="1" applyBorder="1" applyAlignment="1">
      <alignment horizontal="left"/>
    </xf>
    <xf numFmtId="0" fontId="13" fillId="0" borderId="0" xfId="0" applyFont="1" applyFill="1" applyBorder="1"/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6" fillId="12" borderId="4" xfId="0" applyFont="1" applyFill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16" fillId="0" borderId="0" xfId="0" applyFont="1"/>
    <xf numFmtId="1" fontId="6" fillId="0" borderId="3" xfId="1" applyNumberFormat="1" applyFont="1" applyBorder="1" applyAlignment="1">
      <alignment horizontal="right"/>
    </xf>
    <xf numFmtId="0" fontId="6" fillId="0" borderId="0" xfId="1" applyFont="1" applyBorder="1" applyAlignment="1">
      <alignment horizontal="right"/>
    </xf>
    <xf numFmtId="0" fontId="1" fillId="0" borderId="0" xfId="0" applyFont="1"/>
    <xf numFmtId="0" fontId="1" fillId="0" borderId="0" xfId="1" applyFont="1" applyAlignment="1">
      <alignment horizontal="left"/>
    </xf>
    <xf numFmtId="0" fontId="1" fillId="0" borderId="2" xfId="1" applyFont="1" applyBorder="1" applyAlignment="1">
      <alignment horizontal="left"/>
    </xf>
    <xf numFmtId="0" fontId="1" fillId="0" borderId="0" xfId="2" applyFont="1"/>
    <xf numFmtId="165" fontId="1" fillId="0" borderId="2" xfId="1" applyNumberFormat="1" applyFont="1" applyBorder="1" applyAlignment="1">
      <alignment horizontal="right"/>
    </xf>
    <xf numFmtId="165" fontId="1" fillId="12" borderId="5" xfId="0" applyNumberFormat="1" applyFont="1" applyFill="1" applyBorder="1" applyAlignment="1">
      <alignment horizontal="left"/>
    </xf>
    <xf numFmtId="0" fontId="3" fillId="3" borderId="0" xfId="0" applyFont="1" applyFill="1" applyAlignment="1"/>
    <xf numFmtId="0" fontId="0" fillId="0" borderId="0" xfId="0" applyAlignment="1"/>
  </cellXfs>
  <cellStyles count="103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1.0</c:v>
                </c:pt>
                <c:pt idx="22">
                  <c:v>1.0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3.0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1.0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1.0</c:v>
                </c:pt>
                <c:pt idx="35">
                  <c:v>0.0</c:v>
                </c:pt>
                <c:pt idx="36">
                  <c:v>0.0</c:v>
                </c:pt>
                <c:pt idx="37">
                  <c:v>8.0</c:v>
                </c:pt>
                <c:pt idx="38">
                  <c:v>1.0</c:v>
                </c:pt>
                <c:pt idx="39">
                  <c:v>0.0</c:v>
                </c:pt>
                <c:pt idx="40">
                  <c:v>5.0</c:v>
                </c:pt>
                <c:pt idx="41">
                  <c:v>0.0</c:v>
                </c:pt>
                <c:pt idx="42">
                  <c:v>0.0</c:v>
                </c:pt>
                <c:pt idx="43">
                  <c:v>1.0</c:v>
                </c:pt>
                <c:pt idx="44">
                  <c:v>0.0</c:v>
                </c:pt>
                <c:pt idx="45">
                  <c:v>2.0</c:v>
                </c:pt>
                <c:pt idx="46">
                  <c:v>0.0</c:v>
                </c:pt>
                <c:pt idx="47">
                  <c:v>3.0</c:v>
                </c:pt>
                <c:pt idx="48">
                  <c:v>1.0</c:v>
                </c:pt>
                <c:pt idx="49">
                  <c:v>1.0</c:v>
                </c:pt>
                <c:pt idx="50">
                  <c:v>3.0</c:v>
                </c:pt>
                <c:pt idx="51">
                  <c:v>1.0</c:v>
                </c:pt>
                <c:pt idx="52">
                  <c:v>1.0</c:v>
                </c:pt>
                <c:pt idx="53">
                  <c:v>2.0</c:v>
                </c:pt>
                <c:pt idx="54">
                  <c:v>3.0</c:v>
                </c:pt>
                <c:pt idx="55">
                  <c:v>3.0</c:v>
                </c:pt>
                <c:pt idx="56">
                  <c:v>5.0</c:v>
                </c:pt>
                <c:pt idx="57">
                  <c:v>2.0</c:v>
                </c:pt>
                <c:pt idx="58">
                  <c:v>2.0</c:v>
                </c:pt>
                <c:pt idx="59">
                  <c:v>8.0</c:v>
                </c:pt>
                <c:pt idx="60">
                  <c:v>3.0</c:v>
                </c:pt>
                <c:pt idx="61">
                  <c:v>7.0</c:v>
                </c:pt>
                <c:pt idx="62">
                  <c:v>6.0</c:v>
                </c:pt>
                <c:pt idx="63">
                  <c:v>3.0</c:v>
                </c:pt>
                <c:pt idx="64">
                  <c:v>4.0</c:v>
                </c:pt>
                <c:pt idx="65">
                  <c:v>2.0</c:v>
                </c:pt>
                <c:pt idx="66">
                  <c:v>1.0</c:v>
                </c:pt>
                <c:pt idx="67">
                  <c:v>4.0</c:v>
                </c:pt>
                <c:pt idx="68">
                  <c:v>3.0</c:v>
                </c:pt>
                <c:pt idx="69">
                  <c:v>2.0</c:v>
                </c:pt>
                <c:pt idx="70">
                  <c:v>2.0</c:v>
                </c:pt>
                <c:pt idx="71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45602936"/>
        <c:axId val="-2145730600"/>
      </c:barChart>
      <c:catAx>
        <c:axId val="-2145602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5730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45730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5602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1.0</c:v>
                </c:pt>
                <c:pt idx="10">
                  <c:v>2.0</c:v>
                </c:pt>
                <c:pt idx="11">
                  <c:v>3.0</c:v>
                </c:pt>
                <c:pt idx="12">
                  <c:v>12.0</c:v>
                </c:pt>
                <c:pt idx="13">
                  <c:v>25.0</c:v>
                </c:pt>
                <c:pt idx="14">
                  <c:v>17.0</c:v>
                </c:pt>
                <c:pt idx="15">
                  <c:v>11.0</c:v>
                </c:pt>
                <c:pt idx="16">
                  <c:v>2.0</c:v>
                </c:pt>
                <c:pt idx="17">
                  <c:v>3.0</c:v>
                </c:pt>
                <c:pt idx="18">
                  <c:v>2.0</c:v>
                </c:pt>
                <c:pt idx="19">
                  <c:v>1.0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1.0</c:v>
                </c:pt>
                <c:pt idx="24">
                  <c:v>0.0</c:v>
                </c:pt>
                <c:pt idx="25">
                  <c:v>0.0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7.0</c:v>
                </c:pt>
                <c:pt idx="30">
                  <c:v>8.0</c:v>
                </c:pt>
                <c:pt idx="31">
                  <c:v>3.0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31603256"/>
        <c:axId val="2130211720"/>
      </c:barChart>
      <c:catAx>
        <c:axId val="2131603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0211720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30211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16032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0.32253</cdr:x>
      <cdr:y>0.0258</cdr:y>
    </cdr:from>
    <cdr:to>
      <cdr:x>0.73639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878049" y="86584"/>
          <a:ext cx="2409941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Red-rumped Swallow Cecropis daurica 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01" totalsRowShown="0" headerRowDxfId="18" dataDxfId="17" headerRowCellStyle="Normal_data" dataCellStyle="Normal_data">
  <autoFilter ref="A1:Q101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 dataCellStyle="Normal_data"/>
    <tableColumn id="10" name="BOS RATIONALE" dataDxfId="7"/>
    <tableColumn id="11" name="BOS COMMENT" dataDxfId="6"/>
    <tableColumn id="12" name="IN SBRC TOTALS?" dataDxfId="5" dataCellStyle="Normal_data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70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6" style="22" customWidth="1"/>
    <col min="2" max="2" width="8.6640625" style="22" customWidth="1"/>
    <col min="3" max="3" width="27.5" style="23" customWidth="1"/>
    <col min="4" max="4" width="17.1640625" style="23" customWidth="1"/>
    <col min="5" max="5" width="7" style="98" customWidth="1"/>
    <col min="6" max="6" width="9.33203125" style="108" bestFit="1" customWidth="1"/>
    <col min="7" max="7" width="9.33203125" style="38" customWidth="1"/>
    <col min="8" max="8" width="8.33203125" style="43" customWidth="1"/>
    <col min="9" max="9" width="7.1640625" style="59" customWidth="1"/>
    <col min="10" max="10" width="11.1640625" style="25" customWidth="1"/>
    <col min="11" max="11" width="15.83203125" style="25" customWidth="1"/>
    <col min="12" max="12" width="7.6640625" style="56" customWidth="1"/>
    <col min="13" max="13" width="7.6640625" style="52" customWidth="1"/>
    <col min="14" max="14" width="24.33203125" style="25" customWidth="1"/>
    <col min="15" max="15" width="6.5" style="33" customWidth="1"/>
    <col min="16" max="16" width="7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5" t="s">
        <v>125</v>
      </c>
      <c r="H1" s="40" t="s">
        <v>124</v>
      </c>
      <c r="I1" s="57" t="s">
        <v>126</v>
      </c>
      <c r="J1" s="28" t="s">
        <v>127</v>
      </c>
      <c r="K1" s="28" t="s">
        <v>129</v>
      </c>
      <c r="L1" s="53" t="s">
        <v>132</v>
      </c>
      <c r="M1" s="49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109" t="s">
        <v>223</v>
      </c>
      <c r="B2" s="64" t="s">
        <v>72</v>
      </c>
      <c r="C2" s="64" t="s">
        <v>50</v>
      </c>
      <c r="D2" s="64"/>
      <c r="E2" s="65">
        <v>1</v>
      </c>
      <c r="F2" s="100" t="s">
        <v>137</v>
      </c>
      <c r="G2" s="66">
        <v>2345</v>
      </c>
      <c r="H2" s="129">
        <v>2355</v>
      </c>
      <c r="I2" s="67">
        <v>1</v>
      </c>
      <c r="J2" s="130" t="s">
        <v>314</v>
      </c>
      <c r="K2" s="64" t="s">
        <v>227</v>
      </c>
      <c r="L2" s="67">
        <v>1</v>
      </c>
      <c r="M2" s="51"/>
      <c r="N2" s="119" t="s">
        <v>285</v>
      </c>
      <c r="O2" s="20">
        <f t="shared" ref="O2:O36" si="0">IF(DAY(G2)&lt;=10,1,IF(DAY(G2)&gt;20,3,2))</f>
        <v>1</v>
      </c>
      <c r="P2" s="20">
        <f t="shared" ref="P2:P36" si="1">MONTH(G2)</f>
        <v>6</v>
      </c>
      <c r="Q2" s="20">
        <f t="shared" ref="Q2:Q36" si="2">YEAR(G2)</f>
        <v>1906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64" t="s">
        <v>185</v>
      </c>
      <c r="B3" s="64" t="s">
        <v>72</v>
      </c>
      <c r="C3" s="64" t="s">
        <v>50</v>
      </c>
      <c r="D3" s="64"/>
      <c r="E3" s="65">
        <v>1</v>
      </c>
      <c r="F3" s="100" t="s">
        <v>137</v>
      </c>
      <c r="G3" s="66">
        <v>11493</v>
      </c>
      <c r="H3" s="66"/>
      <c r="I3" s="67">
        <v>0</v>
      </c>
      <c r="J3" s="64"/>
      <c r="K3" s="63"/>
      <c r="L3" s="67">
        <v>0</v>
      </c>
      <c r="M3" s="51"/>
      <c r="N3" s="20" t="s">
        <v>287</v>
      </c>
      <c r="O3" s="20">
        <f>IF(DAY(G3)&lt;=10,1,IF(DAY(G3)&gt;20,3,2))</f>
        <v>2</v>
      </c>
      <c r="P3" s="20">
        <f>MONTH(G3)</f>
        <v>6</v>
      </c>
      <c r="Q3" s="20">
        <f>YEAR(G3)</f>
        <v>1931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64" t="s">
        <v>185</v>
      </c>
      <c r="B4" s="64" t="s">
        <v>81</v>
      </c>
      <c r="C4" s="64" t="s">
        <v>138</v>
      </c>
      <c r="D4" s="64"/>
      <c r="E4" s="65">
        <v>1</v>
      </c>
      <c r="F4" s="100" t="s">
        <v>137</v>
      </c>
      <c r="G4" s="66">
        <v>26199</v>
      </c>
      <c r="H4" s="66">
        <v>26201</v>
      </c>
      <c r="I4" s="67">
        <v>1</v>
      </c>
      <c r="J4" s="66"/>
      <c r="K4" s="64" t="s">
        <v>244</v>
      </c>
      <c r="L4" s="67">
        <v>1</v>
      </c>
      <c r="M4" s="51"/>
      <c r="N4" s="20" t="s">
        <v>286</v>
      </c>
      <c r="O4" s="20">
        <f t="shared" si="0"/>
        <v>3</v>
      </c>
      <c r="P4" s="20">
        <f t="shared" si="1"/>
        <v>9</v>
      </c>
      <c r="Q4" s="20">
        <f t="shared" si="2"/>
        <v>1971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64" t="s">
        <v>185</v>
      </c>
      <c r="B5" s="64" t="s">
        <v>81</v>
      </c>
      <c r="C5" s="64" t="s">
        <v>139</v>
      </c>
      <c r="D5" s="64" t="s">
        <v>160</v>
      </c>
      <c r="E5" s="65">
        <v>1</v>
      </c>
      <c r="F5" s="100" t="s">
        <v>137</v>
      </c>
      <c r="G5" s="66">
        <v>26448</v>
      </c>
      <c r="H5" s="66"/>
      <c r="I5" s="67">
        <v>1</v>
      </c>
      <c r="J5" s="66"/>
      <c r="K5" s="64" t="s">
        <v>234</v>
      </c>
      <c r="L5" s="67">
        <v>1</v>
      </c>
      <c r="M5" s="51"/>
      <c r="N5" s="20" t="s">
        <v>286</v>
      </c>
      <c r="O5" s="20">
        <f t="shared" si="0"/>
        <v>3</v>
      </c>
      <c r="P5" s="20">
        <f t="shared" si="1"/>
        <v>5</v>
      </c>
      <c r="Q5" s="20">
        <f t="shared" si="2"/>
        <v>1972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64" t="s">
        <v>185</v>
      </c>
      <c r="B6" s="64" t="s">
        <v>72</v>
      </c>
      <c r="C6" s="127" t="s">
        <v>304</v>
      </c>
      <c r="D6" s="64" t="s">
        <v>50</v>
      </c>
      <c r="E6" s="65">
        <v>1</v>
      </c>
      <c r="F6" s="100" t="s">
        <v>137</v>
      </c>
      <c r="G6" s="66">
        <v>27889</v>
      </c>
      <c r="H6" s="66">
        <v>27891</v>
      </c>
      <c r="I6" s="67">
        <v>1</v>
      </c>
      <c r="J6" s="66"/>
      <c r="K6" s="64" t="s">
        <v>233</v>
      </c>
      <c r="L6" s="67">
        <v>1</v>
      </c>
      <c r="M6" s="51"/>
      <c r="N6" s="20" t="s">
        <v>286</v>
      </c>
      <c r="O6" s="20">
        <f t="shared" si="0"/>
        <v>1</v>
      </c>
      <c r="P6" s="20">
        <f t="shared" si="1"/>
        <v>5</v>
      </c>
      <c r="Q6" s="20">
        <f t="shared" si="2"/>
        <v>1976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64" t="s">
        <v>185</v>
      </c>
      <c r="B7" s="64" t="s">
        <v>72</v>
      </c>
      <c r="C7" s="127" t="s">
        <v>304</v>
      </c>
      <c r="D7" s="64" t="s">
        <v>50</v>
      </c>
      <c r="E7" s="65">
        <v>1</v>
      </c>
      <c r="F7" s="100" t="s">
        <v>137</v>
      </c>
      <c r="G7" s="66">
        <v>27914</v>
      </c>
      <c r="H7" s="66"/>
      <c r="I7" s="67">
        <v>1</v>
      </c>
      <c r="J7" s="66"/>
      <c r="K7" s="64" t="s">
        <v>253</v>
      </c>
      <c r="L7" s="67">
        <v>1</v>
      </c>
      <c r="M7" s="51"/>
      <c r="N7" s="20" t="s">
        <v>286</v>
      </c>
      <c r="O7" s="20">
        <f t="shared" si="0"/>
        <v>1</v>
      </c>
      <c r="P7" s="20">
        <f t="shared" si="1"/>
        <v>6</v>
      </c>
      <c r="Q7" s="20">
        <f t="shared" si="2"/>
        <v>1976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64" t="s">
        <v>185</v>
      </c>
      <c r="B8" s="64" t="s">
        <v>78</v>
      </c>
      <c r="C8" s="127" t="s">
        <v>140</v>
      </c>
      <c r="D8" s="64"/>
      <c r="E8" s="65">
        <v>1</v>
      </c>
      <c r="F8" s="100" t="s">
        <v>137</v>
      </c>
      <c r="G8" s="66">
        <v>28040</v>
      </c>
      <c r="H8" s="66"/>
      <c r="I8" s="67">
        <v>1</v>
      </c>
      <c r="J8" s="66"/>
      <c r="K8" s="64" t="s">
        <v>235</v>
      </c>
      <c r="L8" s="67">
        <v>1</v>
      </c>
      <c r="M8" s="51"/>
      <c r="N8" s="20" t="s">
        <v>286</v>
      </c>
      <c r="O8" s="20">
        <f t="shared" si="0"/>
        <v>1</v>
      </c>
      <c r="P8" s="20">
        <f t="shared" si="1"/>
        <v>10</v>
      </c>
      <c r="Q8" s="20">
        <f t="shared" si="2"/>
        <v>1976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64" t="s">
        <v>185</v>
      </c>
      <c r="B9" s="64" t="s">
        <v>81</v>
      </c>
      <c r="C9" s="127" t="s">
        <v>141</v>
      </c>
      <c r="D9" s="64" t="s">
        <v>160</v>
      </c>
      <c r="E9" s="65">
        <v>1</v>
      </c>
      <c r="F9" s="100" t="s">
        <v>137</v>
      </c>
      <c r="G9" s="66">
        <v>29356</v>
      </c>
      <c r="H9" s="66"/>
      <c r="I9" s="67">
        <v>1</v>
      </c>
      <c r="J9" s="66"/>
      <c r="K9" s="64" t="s">
        <v>236</v>
      </c>
      <c r="L9" s="67">
        <v>1</v>
      </c>
      <c r="M9" s="51"/>
      <c r="N9" s="20" t="s">
        <v>286</v>
      </c>
      <c r="O9" s="20">
        <f t="shared" si="0"/>
        <v>2</v>
      </c>
      <c r="P9" s="20">
        <f t="shared" si="1"/>
        <v>5</v>
      </c>
      <c r="Q9" s="20">
        <f t="shared" si="2"/>
        <v>1980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>
        <f t="shared" si="6"/>
        <v>1</v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64" t="s">
        <v>185</v>
      </c>
      <c r="B10" s="64" t="s">
        <v>74</v>
      </c>
      <c r="C10" s="127" t="s">
        <v>51</v>
      </c>
      <c r="D10" s="64"/>
      <c r="E10" s="65">
        <v>1</v>
      </c>
      <c r="F10" s="100" t="s">
        <v>137</v>
      </c>
      <c r="G10" s="66">
        <v>30825</v>
      </c>
      <c r="H10" s="66">
        <v>396069</v>
      </c>
      <c r="I10" s="67">
        <v>1</v>
      </c>
      <c r="J10" s="66"/>
      <c r="K10" s="64" t="s">
        <v>240</v>
      </c>
      <c r="L10" s="67">
        <v>1</v>
      </c>
      <c r="M10" s="51"/>
      <c r="N10" s="20" t="s">
        <v>286</v>
      </c>
      <c r="O10" s="20">
        <f t="shared" si="0"/>
        <v>3</v>
      </c>
      <c r="P10" s="20">
        <f t="shared" si="1"/>
        <v>5</v>
      </c>
      <c r="Q10" s="20">
        <f t="shared" si="2"/>
        <v>1984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>
        <f t="shared" si="10"/>
        <v>1</v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64" t="s">
        <v>185</v>
      </c>
      <c r="B11" s="64" t="s">
        <v>77</v>
      </c>
      <c r="C11" s="127" t="s">
        <v>262</v>
      </c>
      <c r="D11" s="64"/>
      <c r="E11" s="65">
        <v>1</v>
      </c>
      <c r="F11" s="100" t="s">
        <v>137</v>
      </c>
      <c r="G11" s="66">
        <v>31913</v>
      </c>
      <c r="H11" s="66"/>
      <c r="I11" s="67">
        <v>1</v>
      </c>
      <c r="J11" s="66"/>
      <c r="K11" s="64" t="s">
        <v>263</v>
      </c>
      <c r="L11" s="67">
        <v>1</v>
      </c>
      <c r="M11" s="51"/>
      <c r="N11" s="20" t="s">
        <v>286</v>
      </c>
      <c r="O11" s="20">
        <f t="shared" si="0"/>
        <v>2</v>
      </c>
      <c r="P11" s="20">
        <f t="shared" si="1"/>
        <v>5</v>
      </c>
      <c r="Q11" s="20">
        <f t="shared" si="2"/>
        <v>1987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>
        <f t="shared" si="13"/>
        <v>1</v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64" t="s">
        <v>185</v>
      </c>
      <c r="B12" s="64" t="s">
        <v>72</v>
      </c>
      <c r="C12" s="127" t="s">
        <v>305</v>
      </c>
      <c r="D12" s="64" t="s">
        <v>50</v>
      </c>
      <c r="E12" s="65">
        <v>1</v>
      </c>
      <c r="F12" s="100" t="s">
        <v>137</v>
      </c>
      <c r="G12" s="66">
        <v>32074</v>
      </c>
      <c r="H12" s="66"/>
      <c r="I12" s="67">
        <v>1</v>
      </c>
      <c r="J12" s="66"/>
      <c r="K12" s="64" t="s">
        <v>243</v>
      </c>
      <c r="L12" s="67">
        <v>1</v>
      </c>
      <c r="M12" s="51"/>
      <c r="N12" s="20" t="s">
        <v>286</v>
      </c>
      <c r="O12" s="20">
        <f t="shared" si="0"/>
        <v>3</v>
      </c>
      <c r="P12" s="20">
        <f t="shared" si="1"/>
        <v>10</v>
      </c>
      <c r="Q12" s="20">
        <f t="shared" si="2"/>
        <v>1987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>
        <f t="shared" si="13"/>
        <v>1</v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64" t="s">
        <v>185</v>
      </c>
      <c r="B13" s="64" t="s">
        <v>81</v>
      </c>
      <c r="C13" s="127" t="s">
        <v>141</v>
      </c>
      <c r="D13" s="64" t="s">
        <v>160</v>
      </c>
      <c r="E13" s="65">
        <v>1</v>
      </c>
      <c r="F13" s="100" t="s">
        <v>137</v>
      </c>
      <c r="G13" s="66">
        <v>32081</v>
      </c>
      <c r="H13" s="66"/>
      <c r="I13" s="67">
        <v>1</v>
      </c>
      <c r="J13" s="66"/>
      <c r="K13" s="64" t="s">
        <v>241</v>
      </c>
      <c r="L13" s="67">
        <v>1</v>
      </c>
      <c r="M13" s="51"/>
      <c r="N13" s="20" t="s">
        <v>286</v>
      </c>
      <c r="O13" s="20">
        <f t="shared" si="0"/>
        <v>3</v>
      </c>
      <c r="P13" s="20">
        <f t="shared" si="1"/>
        <v>10</v>
      </c>
      <c r="Q13" s="20">
        <f t="shared" si="2"/>
        <v>1987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>
        <f t="shared" si="13"/>
        <v>1</v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64" t="s">
        <v>185</v>
      </c>
      <c r="B14" s="64" t="s">
        <v>81</v>
      </c>
      <c r="C14" s="127" t="s">
        <v>142</v>
      </c>
      <c r="D14" s="64" t="s">
        <v>160</v>
      </c>
      <c r="E14" s="65">
        <v>1</v>
      </c>
      <c r="F14" s="100" t="s">
        <v>137</v>
      </c>
      <c r="G14" s="66">
        <v>32084</v>
      </c>
      <c r="H14" s="66">
        <v>32089</v>
      </c>
      <c r="I14" s="67">
        <v>1</v>
      </c>
      <c r="J14" s="66"/>
      <c r="K14" s="64" t="s">
        <v>242</v>
      </c>
      <c r="L14" s="67">
        <v>1</v>
      </c>
      <c r="M14" s="51"/>
      <c r="N14" s="20" t="s">
        <v>286</v>
      </c>
      <c r="O14" s="20">
        <f t="shared" si="0"/>
        <v>1</v>
      </c>
      <c r="P14" s="20">
        <f t="shared" si="1"/>
        <v>11</v>
      </c>
      <c r="Q14" s="20">
        <f t="shared" si="2"/>
        <v>1987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>
        <f t="shared" si="13"/>
        <v>1</v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64" t="s">
        <v>185</v>
      </c>
      <c r="B15" s="64" t="s">
        <v>75</v>
      </c>
      <c r="C15" s="127" t="s">
        <v>143</v>
      </c>
      <c r="D15" s="64"/>
      <c r="E15" s="65">
        <v>3</v>
      </c>
      <c r="F15" s="100" t="s">
        <v>137</v>
      </c>
      <c r="G15" s="66">
        <v>32087</v>
      </c>
      <c r="H15" s="66"/>
      <c r="I15" s="67">
        <v>1</v>
      </c>
      <c r="J15" s="66"/>
      <c r="K15" s="64" t="s">
        <v>252</v>
      </c>
      <c r="L15" s="67">
        <v>1</v>
      </c>
      <c r="M15" s="51"/>
      <c r="N15" s="20" t="s">
        <v>286</v>
      </c>
      <c r="O15" s="20">
        <f t="shared" si="0"/>
        <v>1</v>
      </c>
      <c r="P15" s="20">
        <f t="shared" si="1"/>
        <v>11</v>
      </c>
      <c r="Q15" s="20">
        <f t="shared" si="2"/>
        <v>1987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>
        <f t="shared" si="13"/>
        <v>3</v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64" t="s">
        <v>185</v>
      </c>
      <c r="B16" s="64" t="s">
        <v>65</v>
      </c>
      <c r="C16" s="127" t="s">
        <v>144</v>
      </c>
      <c r="D16" s="64"/>
      <c r="E16" s="65">
        <v>1</v>
      </c>
      <c r="F16" s="100" t="s">
        <v>137</v>
      </c>
      <c r="G16" s="66">
        <v>32088</v>
      </c>
      <c r="H16" s="66">
        <v>32089</v>
      </c>
      <c r="I16" s="67">
        <v>1</v>
      </c>
      <c r="J16" s="66"/>
      <c r="K16" s="64" t="s">
        <v>251</v>
      </c>
      <c r="L16" s="67">
        <v>1</v>
      </c>
      <c r="M16" s="51"/>
      <c r="N16" s="20" t="s">
        <v>286</v>
      </c>
      <c r="O16" s="20">
        <f t="shared" si="0"/>
        <v>1</v>
      </c>
      <c r="P16" s="20">
        <f t="shared" si="1"/>
        <v>11</v>
      </c>
      <c r="Q16" s="20">
        <f t="shared" si="2"/>
        <v>1987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>
        <f t="shared" si="13"/>
        <v>1</v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64" t="s">
        <v>185</v>
      </c>
      <c r="B17" s="64" t="s">
        <v>77</v>
      </c>
      <c r="C17" s="127" t="s">
        <v>310</v>
      </c>
      <c r="D17" s="64"/>
      <c r="E17" s="65">
        <v>1</v>
      </c>
      <c r="F17" s="100" t="s">
        <v>137</v>
      </c>
      <c r="G17" s="66">
        <v>32464</v>
      </c>
      <c r="H17" s="66"/>
      <c r="I17" s="67">
        <v>1</v>
      </c>
      <c r="J17" s="66"/>
      <c r="K17" s="64" t="s">
        <v>250</v>
      </c>
      <c r="L17" s="67">
        <v>1</v>
      </c>
      <c r="M17" s="51"/>
      <c r="N17" s="20" t="s">
        <v>286</v>
      </c>
      <c r="O17" s="20">
        <f t="shared" si="0"/>
        <v>2</v>
      </c>
      <c r="P17" s="20">
        <f t="shared" si="1"/>
        <v>11</v>
      </c>
      <c r="Q17" s="20">
        <f t="shared" si="2"/>
        <v>1988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>
        <f t="shared" si="14"/>
        <v>1</v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64" t="s">
        <v>185</v>
      </c>
      <c r="B18" s="64" t="s">
        <v>81</v>
      </c>
      <c r="C18" s="127" t="s">
        <v>247</v>
      </c>
      <c r="D18" s="64" t="s">
        <v>160</v>
      </c>
      <c r="E18" s="65">
        <v>1</v>
      </c>
      <c r="F18" s="100" t="s">
        <v>137</v>
      </c>
      <c r="G18" s="66">
        <v>32995</v>
      </c>
      <c r="H18" s="66">
        <v>32997</v>
      </c>
      <c r="I18" s="67">
        <v>1</v>
      </c>
      <c r="J18" s="66"/>
      <c r="K18" s="64" t="s">
        <v>246</v>
      </c>
      <c r="L18" s="67">
        <v>1</v>
      </c>
      <c r="M18" s="51"/>
      <c r="N18" s="20" t="s">
        <v>286</v>
      </c>
      <c r="O18" s="20">
        <f t="shared" si="0"/>
        <v>1</v>
      </c>
      <c r="P18" s="20">
        <f t="shared" si="1"/>
        <v>5</v>
      </c>
      <c r="Q18" s="20">
        <f t="shared" si="2"/>
        <v>1990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>
        <f t="shared" si="16"/>
        <v>1</v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64" t="s">
        <v>185</v>
      </c>
      <c r="B19" s="64" t="s">
        <v>69</v>
      </c>
      <c r="C19" s="127" t="s">
        <v>145</v>
      </c>
      <c r="D19" s="64"/>
      <c r="E19" s="65">
        <v>1</v>
      </c>
      <c r="F19" s="100" t="s">
        <v>137</v>
      </c>
      <c r="G19" s="66">
        <v>33011</v>
      </c>
      <c r="H19" s="66"/>
      <c r="I19" s="67">
        <v>1</v>
      </c>
      <c r="J19" s="66"/>
      <c r="K19" s="64" t="s">
        <v>239</v>
      </c>
      <c r="L19" s="67">
        <v>1</v>
      </c>
      <c r="M19" s="51"/>
      <c r="N19" s="20" t="s">
        <v>286</v>
      </c>
      <c r="O19" s="20">
        <f t="shared" si="0"/>
        <v>2</v>
      </c>
      <c r="P19" s="20">
        <f t="shared" si="1"/>
        <v>5</v>
      </c>
      <c r="Q19" s="20">
        <f t="shared" si="2"/>
        <v>1990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>
        <f t="shared" si="16"/>
        <v>1</v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64" t="s">
        <v>185</v>
      </c>
      <c r="B20" s="64" t="s">
        <v>78</v>
      </c>
      <c r="C20" s="127" t="s">
        <v>140</v>
      </c>
      <c r="D20" s="64"/>
      <c r="E20" s="65">
        <v>1</v>
      </c>
      <c r="F20" s="100" t="s">
        <v>137</v>
      </c>
      <c r="G20" s="66">
        <v>33164</v>
      </c>
      <c r="H20" s="66"/>
      <c r="I20" s="67">
        <v>1</v>
      </c>
      <c r="J20" s="66"/>
      <c r="K20" s="64" t="s">
        <v>238</v>
      </c>
      <c r="L20" s="67">
        <v>1</v>
      </c>
      <c r="M20" s="51"/>
      <c r="N20" s="20" t="s">
        <v>286</v>
      </c>
      <c r="O20" s="20">
        <f t="shared" si="0"/>
        <v>2</v>
      </c>
      <c r="P20" s="20">
        <f t="shared" si="1"/>
        <v>10</v>
      </c>
      <c r="Q20" s="20">
        <f t="shared" si="2"/>
        <v>1990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>
        <f t="shared" si="16"/>
        <v>1</v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64" t="s">
        <v>185</v>
      </c>
      <c r="B21" s="64" t="s">
        <v>75</v>
      </c>
      <c r="C21" s="127" t="s">
        <v>146</v>
      </c>
      <c r="D21" s="64"/>
      <c r="E21" s="65">
        <v>2</v>
      </c>
      <c r="F21" s="100" t="s">
        <v>137</v>
      </c>
      <c r="G21" s="66">
        <v>33173</v>
      </c>
      <c r="H21" s="66"/>
      <c r="I21" s="67">
        <v>1</v>
      </c>
      <c r="J21" s="66"/>
      <c r="K21" s="64" t="s">
        <v>237</v>
      </c>
      <c r="L21" s="67">
        <v>1</v>
      </c>
      <c r="M21" s="51"/>
      <c r="N21" s="20" t="s">
        <v>286</v>
      </c>
      <c r="O21" s="20">
        <f t="shared" si="0"/>
        <v>3</v>
      </c>
      <c r="P21" s="20">
        <f t="shared" si="1"/>
        <v>10</v>
      </c>
      <c r="Q21" s="20">
        <f t="shared" si="2"/>
        <v>1990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>
        <f t="shared" si="16"/>
        <v>2</v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64" t="s">
        <v>185</v>
      </c>
      <c r="B22" s="64" t="s">
        <v>78</v>
      </c>
      <c r="C22" s="127" t="s">
        <v>316</v>
      </c>
      <c r="D22" s="64" t="s">
        <v>160</v>
      </c>
      <c r="E22" s="65">
        <v>1</v>
      </c>
      <c r="F22" s="100" t="s">
        <v>137</v>
      </c>
      <c r="G22" s="66">
        <v>34136</v>
      </c>
      <c r="H22" s="66"/>
      <c r="I22" s="67">
        <v>1</v>
      </c>
      <c r="J22" s="66"/>
      <c r="K22" s="64" t="s">
        <v>249</v>
      </c>
      <c r="L22" s="67">
        <v>1</v>
      </c>
      <c r="M22" s="51"/>
      <c r="N22" s="20" t="s">
        <v>286</v>
      </c>
      <c r="O22" s="20">
        <f t="shared" si="0"/>
        <v>2</v>
      </c>
      <c r="P22" s="20">
        <f t="shared" si="1"/>
        <v>6</v>
      </c>
      <c r="Q22" s="20">
        <f t="shared" si="2"/>
        <v>1993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>
        <f t="shared" si="19"/>
        <v>1</v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64" t="s">
        <v>185</v>
      </c>
      <c r="B23" s="64" t="s">
        <v>79</v>
      </c>
      <c r="C23" s="127" t="s">
        <v>258</v>
      </c>
      <c r="D23" s="64" t="s">
        <v>166</v>
      </c>
      <c r="E23" s="65">
        <v>1</v>
      </c>
      <c r="F23" s="100" t="s">
        <v>137</v>
      </c>
      <c r="G23" s="66">
        <v>34794</v>
      </c>
      <c r="H23" s="66">
        <v>34795</v>
      </c>
      <c r="I23" s="67">
        <v>1</v>
      </c>
      <c r="J23" s="66"/>
      <c r="K23" s="64" t="s">
        <v>245</v>
      </c>
      <c r="L23" s="67">
        <v>1</v>
      </c>
      <c r="M23" s="51"/>
      <c r="N23" s="20" t="s">
        <v>286</v>
      </c>
      <c r="O23" s="20">
        <f t="shared" si="0"/>
        <v>1</v>
      </c>
      <c r="P23" s="20">
        <f t="shared" si="1"/>
        <v>4</v>
      </c>
      <c r="Q23" s="20">
        <f t="shared" si="2"/>
        <v>1995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>
        <f t="shared" si="21"/>
        <v>1</v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64" t="s">
        <v>185</v>
      </c>
      <c r="B24" s="64" t="s">
        <v>76</v>
      </c>
      <c r="C24" s="127" t="s">
        <v>147</v>
      </c>
      <c r="D24" s="64"/>
      <c r="E24" s="65">
        <v>1</v>
      </c>
      <c r="F24" s="100" t="s">
        <v>137</v>
      </c>
      <c r="G24" s="66">
        <v>34831</v>
      </c>
      <c r="H24" s="66">
        <v>34833</v>
      </c>
      <c r="I24" s="67">
        <v>1</v>
      </c>
      <c r="J24" s="66"/>
      <c r="K24" s="64" t="s">
        <v>232</v>
      </c>
      <c r="L24" s="67">
        <v>1</v>
      </c>
      <c r="M24" s="51"/>
      <c r="N24" s="20" t="s">
        <v>286</v>
      </c>
      <c r="O24" s="20">
        <f t="shared" si="0"/>
        <v>2</v>
      </c>
      <c r="P24" s="20">
        <f t="shared" si="1"/>
        <v>5</v>
      </c>
      <c r="Q24" s="20">
        <f t="shared" si="2"/>
        <v>1995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>
        <f t="shared" si="21"/>
        <v>1</v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64" t="s">
        <v>185</v>
      </c>
      <c r="B25" s="64" t="s">
        <v>75</v>
      </c>
      <c r="C25" s="127" t="s">
        <v>146</v>
      </c>
      <c r="D25" s="64"/>
      <c r="E25" s="65">
        <v>1</v>
      </c>
      <c r="F25" s="100" t="s">
        <v>137</v>
      </c>
      <c r="G25" s="66">
        <v>35568</v>
      </c>
      <c r="H25" s="66">
        <v>35580</v>
      </c>
      <c r="I25" s="67">
        <v>1</v>
      </c>
      <c r="J25" s="66"/>
      <c r="K25" s="64" t="s">
        <v>231</v>
      </c>
      <c r="L25" s="67">
        <v>1</v>
      </c>
      <c r="M25" s="51"/>
      <c r="N25" s="20" t="s">
        <v>286</v>
      </c>
      <c r="O25" s="20">
        <f t="shared" si="0"/>
        <v>2</v>
      </c>
      <c r="P25" s="20">
        <f t="shared" si="1"/>
        <v>5</v>
      </c>
      <c r="Q25" s="20">
        <f t="shared" si="2"/>
        <v>1997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>
        <f t="shared" si="23"/>
        <v>1</v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64" t="s">
        <v>185</v>
      </c>
      <c r="B26" s="64" t="s">
        <v>81</v>
      </c>
      <c r="C26" s="127" t="s">
        <v>148</v>
      </c>
      <c r="D26" s="64" t="s">
        <v>160</v>
      </c>
      <c r="E26" s="65">
        <v>1</v>
      </c>
      <c r="F26" s="100" t="s">
        <v>137</v>
      </c>
      <c r="G26" s="66">
        <v>35568</v>
      </c>
      <c r="H26" s="66">
        <v>35571</v>
      </c>
      <c r="I26" s="67">
        <v>1</v>
      </c>
      <c r="J26" s="66"/>
      <c r="K26" s="64" t="s">
        <v>230</v>
      </c>
      <c r="L26" s="67">
        <v>1</v>
      </c>
      <c r="M26" s="51"/>
      <c r="N26" s="120" t="s">
        <v>286</v>
      </c>
      <c r="O26" s="20">
        <f t="shared" si="0"/>
        <v>2</v>
      </c>
      <c r="P26" s="20">
        <f t="shared" si="1"/>
        <v>5</v>
      </c>
      <c r="Q26" s="20">
        <f t="shared" si="2"/>
        <v>1997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>
        <f t="shared" si="23"/>
        <v>1</v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64" t="s">
        <v>185</v>
      </c>
      <c r="B27" s="64" t="s">
        <v>79</v>
      </c>
      <c r="C27" s="127" t="s">
        <v>259</v>
      </c>
      <c r="D27" s="64" t="s">
        <v>255</v>
      </c>
      <c r="E27" s="65">
        <v>1</v>
      </c>
      <c r="F27" s="100" t="s">
        <v>137</v>
      </c>
      <c r="G27" s="66">
        <v>35602</v>
      </c>
      <c r="H27" s="66">
        <v>35603</v>
      </c>
      <c r="I27" s="67">
        <v>1</v>
      </c>
      <c r="J27" s="66"/>
      <c r="K27" s="64" t="s">
        <v>248</v>
      </c>
      <c r="L27" s="67">
        <v>1</v>
      </c>
      <c r="M27" s="51"/>
      <c r="N27" s="121" t="s">
        <v>286</v>
      </c>
      <c r="O27" s="20">
        <f t="shared" si="0"/>
        <v>3</v>
      </c>
      <c r="P27" s="20">
        <f t="shared" si="1"/>
        <v>6</v>
      </c>
      <c r="Q27" s="20">
        <f t="shared" si="2"/>
        <v>1997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>
        <f t="shared" si="23"/>
        <v>1</v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64" t="s">
        <v>185</v>
      </c>
      <c r="B28" s="64" t="s">
        <v>75</v>
      </c>
      <c r="C28" s="127" t="s">
        <v>149</v>
      </c>
      <c r="D28" s="64"/>
      <c r="E28" s="65">
        <v>1</v>
      </c>
      <c r="F28" s="100" t="s">
        <v>137</v>
      </c>
      <c r="G28" s="66">
        <v>35945</v>
      </c>
      <c r="H28" s="66"/>
      <c r="I28" s="67">
        <v>1</v>
      </c>
      <c r="J28" s="66"/>
      <c r="K28" s="64" t="s">
        <v>229</v>
      </c>
      <c r="L28" s="67">
        <v>1</v>
      </c>
      <c r="M28" s="51"/>
      <c r="N28" s="120" t="s">
        <v>286</v>
      </c>
      <c r="O28" s="20">
        <f t="shared" si="0"/>
        <v>3</v>
      </c>
      <c r="P28" s="20">
        <f t="shared" si="1"/>
        <v>5</v>
      </c>
      <c r="Q28" s="20">
        <f t="shared" si="2"/>
        <v>1998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>
        <f t="shared" si="24"/>
        <v>1</v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64" t="s">
        <v>185</v>
      </c>
      <c r="B29" s="64" t="s">
        <v>78</v>
      </c>
      <c r="C29" s="127" t="s">
        <v>150</v>
      </c>
      <c r="D29" s="64"/>
      <c r="E29" s="65">
        <v>1</v>
      </c>
      <c r="F29" s="100" t="s">
        <v>137</v>
      </c>
      <c r="G29" s="66">
        <v>36297</v>
      </c>
      <c r="H29" s="66"/>
      <c r="I29" s="67">
        <v>1</v>
      </c>
      <c r="J29" s="66"/>
      <c r="K29" s="64" t="s">
        <v>228</v>
      </c>
      <c r="L29" s="67">
        <v>1</v>
      </c>
      <c r="M29" s="51"/>
      <c r="N29" s="121" t="s">
        <v>286</v>
      </c>
      <c r="O29" s="20">
        <f t="shared" si="0"/>
        <v>2</v>
      </c>
      <c r="P29" s="20">
        <f t="shared" si="1"/>
        <v>5</v>
      </c>
      <c r="Q29" s="20">
        <f t="shared" si="2"/>
        <v>1999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>
        <f t="shared" si="25"/>
        <v>1</v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64" t="s">
        <v>185</v>
      </c>
      <c r="B30" s="64" t="s">
        <v>81</v>
      </c>
      <c r="C30" s="127" t="s">
        <v>288</v>
      </c>
      <c r="D30" s="64" t="s">
        <v>160</v>
      </c>
      <c r="E30" s="65">
        <v>1</v>
      </c>
      <c r="F30" s="100" t="s">
        <v>137</v>
      </c>
      <c r="G30" s="66">
        <v>36654</v>
      </c>
      <c r="H30" s="66">
        <v>36656</v>
      </c>
      <c r="I30" s="67">
        <v>1</v>
      </c>
      <c r="J30" s="66"/>
      <c r="K30" s="64" t="s">
        <v>137</v>
      </c>
      <c r="L30" s="67">
        <v>1</v>
      </c>
      <c r="M30" s="51"/>
      <c r="N30" s="120" t="s">
        <v>286</v>
      </c>
      <c r="O30" s="20">
        <f t="shared" si="0"/>
        <v>1</v>
      </c>
      <c r="P30" s="20">
        <f t="shared" si="1"/>
        <v>5</v>
      </c>
      <c r="Q30" s="20">
        <f t="shared" si="2"/>
        <v>2000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>
        <f t="shared" si="26"/>
        <v>1</v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64" t="s">
        <v>185</v>
      </c>
      <c r="B31" s="64" t="s">
        <v>72</v>
      </c>
      <c r="C31" s="127" t="s">
        <v>306</v>
      </c>
      <c r="D31" s="64" t="s">
        <v>50</v>
      </c>
      <c r="E31" s="65">
        <v>1</v>
      </c>
      <c r="F31" s="100" t="s">
        <v>137</v>
      </c>
      <c r="G31" s="66">
        <v>36657</v>
      </c>
      <c r="H31" s="66"/>
      <c r="I31" s="67">
        <v>1</v>
      </c>
      <c r="J31" s="66"/>
      <c r="K31" s="64" t="s">
        <v>137</v>
      </c>
      <c r="L31" s="67">
        <v>1</v>
      </c>
      <c r="M31" s="51"/>
      <c r="N31" s="121" t="s">
        <v>286</v>
      </c>
      <c r="O31" s="20">
        <f t="shared" si="0"/>
        <v>2</v>
      </c>
      <c r="P31" s="20">
        <f t="shared" si="1"/>
        <v>5</v>
      </c>
      <c r="Q31" s="20">
        <f t="shared" si="2"/>
        <v>2000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>
        <f t="shared" si="26"/>
        <v>1</v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64" t="s">
        <v>185</v>
      </c>
      <c r="B32" s="64" t="s">
        <v>78</v>
      </c>
      <c r="C32" s="127" t="s">
        <v>315</v>
      </c>
      <c r="D32" s="64" t="s">
        <v>160</v>
      </c>
      <c r="E32" s="65">
        <v>1</v>
      </c>
      <c r="F32" s="100" t="s">
        <v>137</v>
      </c>
      <c r="G32" s="66">
        <v>36658</v>
      </c>
      <c r="H32" s="66"/>
      <c r="I32" s="67">
        <v>1</v>
      </c>
      <c r="J32" s="66"/>
      <c r="K32" s="64" t="s">
        <v>137</v>
      </c>
      <c r="L32" s="67">
        <v>1</v>
      </c>
      <c r="M32" s="51"/>
      <c r="N32" s="120" t="s">
        <v>286</v>
      </c>
      <c r="O32" s="20">
        <f t="shared" si="0"/>
        <v>2</v>
      </c>
      <c r="P32" s="20">
        <f t="shared" si="1"/>
        <v>5</v>
      </c>
      <c r="Q32" s="20">
        <f t="shared" si="2"/>
        <v>2000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>
        <f t="shared" si="26"/>
        <v>1</v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64" t="s">
        <v>185</v>
      </c>
      <c r="B33" s="21" t="s">
        <v>74</v>
      </c>
      <c r="C33" s="126" t="s">
        <v>51</v>
      </c>
      <c r="D33" s="21"/>
      <c r="E33" s="20">
        <v>1</v>
      </c>
      <c r="F33" s="101"/>
      <c r="G33" s="37">
        <v>37029</v>
      </c>
      <c r="H33" s="37"/>
      <c r="I33" s="67">
        <v>1</v>
      </c>
      <c r="J33" s="37"/>
      <c r="K33" s="68"/>
      <c r="L33" s="67">
        <v>1</v>
      </c>
      <c r="M33" s="69"/>
      <c r="N33" s="121" t="s">
        <v>286</v>
      </c>
      <c r="O33" s="20">
        <f t="shared" si="0"/>
        <v>2</v>
      </c>
      <c r="P33" s="20">
        <f t="shared" si="1"/>
        <v>5</v>
      </c>
      <c r="Q33" s="20">
        <f t="shared" si="2"/>
        <v>2001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>
        <f t="shared" si="27"/>
        <v>1</v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64" t="s">
        <v>185</v>
      </c>
      <c r="B34" s="21" t="s">
        <v>68</v>
      </c>
      <c r="C34" s="126" t="s">
        <v>224</v>
      </c>
      <c r="D34" s="21" t="s">
        <v>264</v>
      </c>
      <c r="E34" s="20">
        <v>1</v>
      </c>
      <c r="F34" s="101"/>
      <c r="G34" s="37">
        <v>37369</v>
      </c>
      <c r="H34" s="37"/>
      <c r="I34" s="67">
        <v>1</v>
      </c>
      <c r="J34" s="37"/>
      <c r="K34" s="68"/>
      <c r="L34" s="67">
        <v>1</v>
      </c>
      <c r="M34" s="69"/>
      <c r="N34" s="120" t="s">
        <v>286</v>
      </c>
      <c r="O34" s="20">
        <f t="shared" si="0"/>
        <v>3</v>
      </c>
      <c r="P34" s="20">
        <f t="shared" si="1"/>
        <v>4</v>
      </c>
      <c r="Q34" s="20">
        <f t="shared" si="2"/>
        <v>2002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2" si="32">IF(Q34=1977,IF($E34=0,"",$E34),"")</f>
        <v/>
      </c>
      <c r="DD34" s="23" t="str">
        <f t="shared" ref="DD34:DD62" si="33">IF(Q34=1978,IF($E34=0,"",$E34),"")</f>
        <v/>
      </c>
      <c r="DE34" s="23" t="str">
        <f t="shared" ref="DE34:DE62" si="34">IF(Q34=1979,IF($E34=0,"",$E34),"")</f>
        <v/>
      </c>
      <c r="DF34" s="23" t="str">
        <f t="shared" ref="DF34:DF62" si="35">IF(Q34=1980,IF($E34=0,"",$E34),"")</f>
        <v/>
      </c>
      <c r="DG34" s="23" t="str">
        <f t="shared" ref="DG34:DG62" si="36">IF(Q34=1981,IF($E34=0,"",$E34),"")</f>
        <v/>
      </c>
      <c r="DH34" s="23" t="str">
        <f t="shared" ref="DH34:DH62" si="37">IF(Q34=1982,IF($E34=0,"",$E34),"")</f>
        <v/>
      </c>
      <c r="DI34" s="23" t="str">
        <f t="shared" ref="DI34:DI62" si="38">IF(Q34=1983,IF($E34=0,"",$E34),"")</f>
        <v/>
      </c>
      <c r="DJ34" s="23" t="str">
        <f t="shared" ref="DJ34:DJ62" si="39">IF(Q34=1984,IF($E34=0,"",$E34),"")</f>
        <v/>
      </c>
      <c r="DK34" s="23" t="str">
        <f t="shared" ref="DK34:DK62" si="40">IF(Q34=1985,IF($E34=0,"",$E34),"")</f>
        <v/>
      </c>
      <c r="DL34" s="23" t="str">
        <f t="shared" ref="DL34:DL62" si="41">IF(Q34=1986,IF($E34=0,"",$E34),"")</f>
        <v/>
      </c>
      <c r="DM34" s="23" t="str">
        <f t="shared" ref="DM34:DM62" si="42">IF(Q34=1987,IF($E34=0,"",$E34),"")</f>
        <v/>
      </c>
      <c r="DN34" s="23" t="str">
        <f t="shared" ref="DN34:DN62" si="43">IF(Q34=1988,IF($E34=0,"",$E34),"")</f>
        <v/>
      </c>
      <c r="DO34" s="23" t="str">
        <f t="shared" ref="DO34:DO62" si="44">IF(Q34=1989,IF($E34=0,"",$E34),"")</f>
        <v/>
      </c>
      <c r="DP34" s="23" t="str">
        <f t="shared" ref="DP34:DP62" si="45">IF(Q34=1990,IF($E34=0,"",$E34),"")</f>
        <v/>
      </c>
      <c r="DQ34" s="23" t="str">
        <f t="shared" ref="DQ34:DQ62" si="46">IF(Q34=1991,IF($E34=0,"",$E34),"")</f>
        <v/>
      </c>
      <c r="DR34" s="23" t="str">
        <f t="shared" ref="DR34:DR62" si="47">IF(Q34=1992,IF($E34=0,"",$E34),"")</f>
        <v/>
      </c>
      <c r="DS34" s="23" t="str">
        <f t="shared" ref="DS34:DS62" si="48">IF(Q34=1993,IF($E34=0,"",$E34),"")</f>
        <v/>
      </c>
      <c r="DT34" s="23" t="str">
        <f t="shared" ref="DT34:DT62" si="49">IF(Q34=1994,IF($E34=0,"",$E34),"")</f>
        <v/>
      </c>
      <c r="DU34" s="23" t="str">
        <f t="shared" ref="DU34:DU62" si="50">IF(Q34=1995,IF($E34=0,"",$E34),"")</f>
        <v/>
      </c>
      <c r="DV34" s="23" t="str">
        <f t="shared" ref="DV34:DV62" si="51">IF(Q34=1996,IF($E34=0,"",$E34),"")</f>
        <v/>
      </c>
      <c r="DW34" s="23" t="str">
        <f t="shared" ref="DW34:DW62" si="52">IF(Q34=1997,IF($E34=0,"",$E34),"")</f>
        <v/>
      </c>
      <c r="DX34" s="23" t="str">
        <f t="shared" ref="DX34:DX62" si="53">IF(Q34=1998,IF($E34=0,"",$E34),"")</f>
        <v/>
      </c>
      <c r="DY34" s="23" t="str">
        <f t="shared" ref="DY34:DY62" si="54">IF(Q34=1999,IF($E34=0,"",$E34),"")</f>
        <v/>
      </c>
      <c r="DZ34" s="23" t="str">
        <f t="shared" ref="DZ34:DZ62" si="55">IF(Q34=2000,IF($E34=0,"",$E34),"")</f>
        <v/>
      </c>
      <c r="EA34" s="23" t="str">
        <f t="shared" ref="EA34:EA62" si="56">IF(Q34=2001,IF($E34=0,"",$E34),"")</f>
        <v/>
      </c>
      <c r="EB34" s="23">
        <f t="shared" ref="EB34:EB62" si="57">IF(Q34=2002,IF($E34=0,"",$E34),"")</f>
        <v>1</v>
      </c>
      <c r="EC34" s="23" t="str">
        <f t="shared" ref="EC34:EC62" si="58">IF(Q34=2003,IF($E34=0,"",$E34),"")</f>
        <v/>
      </c>
      <c r="ED34" s="23" t="str">
        <f t="shared" ref="ED34:ED62" si="59">IF(Q34=2004,IF($E34=0,"",$E34),"")</f>
        <v/>
      </c>
      <c r="EE34" s="23" t="str">
        <f t="shared" ref="EE34:EE62" si="60">IF(Q34=2005,IF($E34=0,"",$E34),"")</f>
        <v/>
      </c>
    </row>
    <row r="35" spans="1:135" ht="11.25" customHeight="1">
      <c r="A35" s="64" t="s">
        <v>185</v>
      </c>
      <c r="B35" s="21" t="s">
        <v>78</v>
      </c>
      <c r="C35" s="126" t="s">
        <v>311</v>
      </c>
      <c r="D35" s="21" t="s">
        <v>160</v>
      </c>
      <c r="E35" s="20">
        <v>1</v>
      </c>
      <c r="F35" s="101"/>
      <c r="G35" s="37">
        <v>37745</v>
      </c>
      <c r="H35" s="37"/>
      <c r="I35" s="67">
        <v>1</v>
      </c>
      <c r="J35" s="37"/>
      <c r="K35" s="68"/>
      <c r="L35" s="67">
        <v>1</v>
      </c>
      <c r="M35" s="69"/>
      <c r="N35" s="121" t="s">
        <v>286</v>
      </c>
      <c r="O35" s="20">
        <f t="shared" si="0"/>
        <v>1</v>
      </c>
      <c r="P35" s="20">
        <f t="shared" si="1"/>
        <v>5</v>
      </c>
      <c r="Q35" s="20">
        <f t="shared" si="2"/>
        <v>2003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>
        <f t="shared" si="58"/>
        <v>1</v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64" t="s">
        <v>185</v>
      </c>
      <c r="B36" s="21" t="s">
        <v>81</v>
      </c>
      <c r="C36" s="126" t="s">
        <v>307</v>
      </c>
      <c r="D36" s="21"/>
      <c r="E36" s="20">
        <v>1</v>
      </c>
      <c r="F36" s="101"/>
      <c r="G36" s="37">
        <v>37775</v>
      </c>
      <c r="H36" s="37">
        <v>37776</v>
      </c>
      <c r="I36" s="67">
        <v>1</v>
      </c>
      <c r="J36" s="37"/>
      <c r="K36" s="68"/>
      <c r="L36" s="67">
        <v>1</v>
      </c>
      <c r="M36" s="69"/>
      <c r="N36" s="120" t="s">
        <v>286</v>
      </c>
      <c r="O36" s="20">
        <f t="shared" si="0"/>
        <v>1</v>
      </c>
      <c r="P36" s="20">
        <f t="shared" si="1"/>
        <v>6</v>
      </c>
      <c r="Q36" s="20">
        <f t="shared" si="2"/>
        <v>2003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>
        <f t="shared" si="58"/>
        <v>1</v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64" t="s">
        <v>185</v>
      </c>
      <c r="B37" s="21" t="s">
        <v>81</v>
      </c>
      <c r="C37" s="126" t="s">
        <v>139</v>
      </c>
      <c r="D37" s="21" t="s">
        <v>160</v>
      </c>
      <c r="E37" s="20">
        <v>1</v>
      </c>
      <c r="F37" s="101"/>
      <c r="G37" s="37">
        <v>38107</v>
      </c>
      <c r="H37" s="37"/>
      <c r="I37" s="67">
        <v>1</v>
      </c>
      <c r="J37" s="37"/>
      <c r="K37" s="68"/>
      <c r="L37" s="67">
        <v>1</v>
      </c>
      <c r="M37" s="69"/>
      <c r="N37" s="120" t="s">
        <v>286</v>
      </c>
      <c r="O37" s="20">
        <f t="shared" ref="O37:O42" si="61">IF(DAY(G37)&lt;=10,1,IF(DAY(G37)&gt;20,3,2))</f>
        <v>3</v>
      </c>
      <c r="P37" s="20">
        <f t="shared" ref="P37:P42" si="62">MONTH(G37)</f>
        <v>4</v>
      </c>
      <c r="Q37" s="20">
        <f t="shared" ref="Q37:Q42" si="63">YEAR(G37)</f>
        <v>2004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>IF(Q37=1977,IF($E37=0,"",$E37),"")</f>
        <v/>
      </c>
      <c r="DD37" s="23" t="str">
        <f>IF(Q37=1978,IF($E37=0,"",$E37),"")</f>
        <v/>
      </c>
      <c r="DE37" s="23" t="str">
        <f>IF(Q37=1979,IF($E37=0,"",$E37),"")</f>
        <v/>
      </c>
      <c r="DF37" s="23" t="str">
        <f>IF(Q37=1980,IF($E37=0,"",$E37),"")</f>
        <v/>
      </c>
      <c r="DG37" s="23" t="str">
        <f>IF(Q37=1981,IF($E37=0,"",$E37),"")</f>
        <v/>
      </c>
      <c r="DH37" s="23" t="str">
        <f>IF(Q37=1982,IF($E37=0,"",$E37),"")</f>
        <v/>
      </c>
      <c r="DI37" s="23" t="str">
        <f>IF(Q37=1983,IF($E37=0,"",$E37),"")</f>
        <v/>
      </c>
      <c r="DJ37" s="23" t="str">
        <f>IF(Q37=1984,IF($E37=0,"",$E37),"")</f>
        <v/>
      </c>
      <c r="DK37" s="23" t="str">
        <f>IF(Q37=1985,IF($E37=0,"",$E37),"")</f>
        <v/>
      </c>
      <c r="DL37" s="23" t="str">
        <f>IF(Q37=1986,IF($E37=0,"",$E37),"")</f>
        <v/>
      </c>
      <c r="DM37" s="23" t="str">
        <f>IF(Q37=1987,IF($E37=0,"",$E37),"")</f>
        <v/>
      </c>
      <c r="DN37" s="23" t="str">
        <f>IF(Q37=1988,IF($E37=0,"",$E37),"")</f>
        <v/>
      </c>
      <c r="DO37" s="23" t="str">
        <f>IF(Q37=1989,IF($E37=0,"",$E37),"")</f>
        <v/>
      </c>
      <c r="DP37" s="23" t="str">
        <f>IF(Q37=1990,IF($E37=0,"",$E37),"")</f>
        <v/>
      </c>
      <c r="DQ37" s="23" t="str">
        <f>IF(Q37=1991,IF($E37=0,"",$E37),"")</f>
        <v/>
      </c>
      <c r="DR37" s="23" t="str">
        <f>IF(Q37=1992,IF($E37=0,"",$E37),"")</f>
        <v/>
      </c>
      <c r="DS37" s="23" t="str">
        <f>IF(Q37=1993,IF($E37=0,"",$E37),"")</f>
        <v/>
      </c>
      <c r="DT37" s="23" t="str">
        <f>IF(Q37=1994,IF($E37=0,"",$E37),"")</f>
        <v/>
      </c>
      <c r="DU37" s="23" t="str">
        <f>IF(Q37=1995,IF($E37=0,"",$E37),"")</f>
        <v/>
      </c>
      <c r="DV37" s="23" t="str">
        <f>IF(Q37=1996,IF($E37=0,"",$E37),"")</f>
        <v/>
      </c>
      <c r="DW37" s="23" t="str">
        <f>IF(Q37=1997,IF($E37=0,"",$E37),"")</f>
        <v/>
      </c>
      <c r="DX37" s="23" t="str">
        <f>IF(Q37=1998,IF($E37=0,"",$E37),"")</f>
        <v/>
      </c>
      <c r="DY37" s="23" t="str">
        <f>IF(Q37=1999,IF($E37=0,"",$E37),"")</f>
        <v/>
      </c>
      <c r="DZ37" s="23" t="str">
        <f>IF(Q37=2000,IF($E37=0,"",$E37),"")</f>
        <v/>
      </c>
      <c r="EA37" s="23" t="str">
        <f>IF(Q37=2001,IF($E37=0,"",$E37),"")</f>
        <v/>
      </c>
      <c r="EB37" s="23" t="str">
        <f>IF(Q37=2002,IF($E37=0,"",$E37),"")</f>
        <v/>
      </c>
      <c r="EC37" s="23" t="str">
        <f>IF(Q37=2003,IF($E37=0,"",$E37),"")</f>
        <v/>
      </c>
      <c r="ED37" s="23">
        <f>IF(Q37=2004,IF($E37=0,"",$E37),"")</f>
        <v>1</v>
      </c>
      <c r="EE37" s="23" t="str">
        <f>IF(Q37=2005,IF($E37=0,"",$E37),"")</f>
        <v/>
      </c>
    </row>
    <row r="38" spans="1:135" ht="11.25" customHeight="1">
      <c r="A38" s="64" t="s">
        <v>185</v>
      </c>
      <c r="B38" s="21" t="s">
        <v>81</v>
      </c>
      <c r="C38" s="126" t="s">
        <v>151</v>
      </c>
      <c r="D38" s="21" t="s">
        <v>160</v>
      </c>
      <c r="E38" s="20">
        <v>1</v>
      </c>
      <c r="F38" s="101"/>
      <c r="G38" s="37">
        <v>38122</v>
      </c>
      <c r="H38" s="37"/>
      <c r="I38" s="67">
        <v>1</v>
      </c>
      <c r="J38" s="37"/>
      <c r="K38" s="68"/>
      <c r="L38" s="67">
        <v>1</v>
      </c>
      <c r="M38" s="69"/>
      <c r="N38" s="121" t="s">
        <v>286</v>
      </c>
      <c r="O38" s="20">
        <f t="shared" si="61"/>
        <v>2</v>
      </c>
      <c r="P38" s="20">
        <f t="shared" si="62"/>
        <v>5</v>
      </c>
      <c r="Q38" s="20">
        <f t="shared" si="63"/>
        <v>2004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>IF(Q38=1977,IF($E38=0,"",$E38),"")</f>
        <v/>
      </c>
      <c r="DD38" s="23" t="str">
        <f>IF(Q38=1978,IF($E38=0,"",$E38),"")</f>
        <v/>
      </c>
      <c r="DE38" s="23" t="str">
        <f>IF(Q38=1979,IF($E38=0,"",$E38),"")</f>
        <v/>
      </c>
      <c r="DF38" s="23" t="str">
        <f>IF(Q38=1980,IF($E38=0,"",$E38),"")</f>
        <v/>
      </c>
      <c r="DG38" s="23" t="str">
        <f>IF(Q38=1981,IF($E38=0,"",$E38),"")</f>
        <v/>
      </c>
      <c r="DH38" s="23" t="str">
        <f>IF(Q38=1982,IF($E38=0,"",$E38),"")</f>
        <v/>
      </c>
      <c r="DI38" s="23" t="str">
        <f>IF(Q38=1983,IF($E38=0,"",$E38),"")</f>
        <v/>
      </c>
      <c r="DJ38" s="23" t="str">
        <f>IF(Q38=1984,IF($E38=0,"",$E38),"")</f>
        <v/>
      </c>
      <c r="DK38" s="23" t="str">
        <f>IF(Q38=1985,IF($E38=0,"",$E38),"")</f>
        <v/>
      </c>
      <c r="DL38" s="23" t="str">
        <f>IF(Q38=1986,IF($E38=0,"",$E38),"")</f>
        <v/>
      </c>
      <c r="DM38" s="23" t="str">
        <f>IF(Q38=1987,IF($E38=0,"",$E38),"")</f>
        <v/>
      </c>
      <c r="DN38" s="23" t="str">
        <f>IF(Q38=1988,IF($E38=0,"",$E38),"")</f>
        <v/>
      </c>
      <c r="DO38" s="23" t="str">
        <f>IF(Q38=1989,IF($E38=0,"",$E38),"")</f>
        <v/>
      </c>
      <c r="DP38" s="23" t="str">
        <f>IF(Q38=1990,IF($E38=0,"",$E38),"")</f>
        <v/>
      </c>
      <c r="DQ38" s="23" t="str">
        <f>IF(Q38=1991,IF($E38=0,"",$E38),"")</f>
        <v/>
      </c>
      <c r="DR38" s="23" t="str">
        <f>IF(Q38=1992,IF($E38=0,"",$E38),"")</f>
        <v/>
      </c>
      <c r="DS38" s="23" t="str">
        <f>IF(Q38=1993,IF($E38=0,"",$E38),"")</f>
        <v/>
      </c>
      <c r="DT38" s="23" t="str">
        <f>IF(Q38=1994,IF($E38=0,"",$E38),"")</f>
        <v/>
      </c>
      <c r="DU38" s="23" t="str">
        <f>IF(Q38=1995,IF($E38=0,"",$E38),"")</f>
        <v/>
      </c>
      <c r="DV38" s="23" t="str">
        <f>IF(Q38=1996,IF($E38=0,"",$E38),"")</f>
        <v/>
      </c>
      <c r="DW38" s="23" t="str">
        <f>IF(Q38=1997,IF($E38=0,"",$E38),"")</f>
        <v/>
      </c>
      <c r="DX38" s="23" t="str">
        <f>IF(Q38=1998,IF($E38=0,"",$E38),"")</f>
        <v/>
      </c>
      <c r="DY38" s="23" t="str">
        <f>IF(Q38=1999,IF($E38=0,"",$E38),"")</f>
        <v/>
      </c>
      <c r="DZ38" s="23" t="str">
        <f>IF(Q38=2000,IF($E38=0,"",$E38),"")</f>
        <v/>
      </c>
      <c r="EA38" s="23" t="str">
        <f>IF(Q38=2001,IF($E38=0,"",$E38),"")</f>
        <v/>
      </c>
      <c r="EB38" s="23" t="str">
        <f>IF(Q38=2002,IF($E38=0,"",$E38),"")</f>
        <v/>
      </c>
      <c r="EC38" s="23" t="str">
        <f>IF(Q38=2003,IF($E38=0,"",$E38),"")</f>
        <v/>
      </c>
      <c r="ED38" s="23">
        <f>IF(Q38=2004,IF($E38=0,"",$E38),"")</f>
        <v>1</v>
      </c>
      <c r="EE38" s="23" t="str">
        <f>IF(Q38=2005,IF($E38=0,"",$E38),"")</f>
        <v/>
      </c>
    </row>
    <row r="39" spans="1:135" ht="11.25" customHeight="1">
      <c r="A39" s="64" t="s">
        <v>185</v>
      </c>
      <c r="B39" s="21" t="s">
        <v>78</v>
      </c>
      <c r="C39" s="126" t="s">
        <v>152</v>
      </c>
      <c r="D39" s="21" t="s">
        <v>160</v>
      </c>
      <c r="E39" s="20">
        <v>1</v>
      </c>
      <c r="F39" s="101"/>
      <c r="G39" s="37">
        <v>38133</v>
      </c>
      <c r="H39" s="37"/>
      <c r="I39" s="67">
        <v>1</v>
      </c>
      <c r="J39" s="37"/>
      <c r="K39" s="68"/>
      <c r="L39" s="67">
        <v>1</v>
      </c>
      <c r="M39" s="69"/>
      <c r="N39" s="121" t="s">
        <v>286</v>
      </c>
      <c r="O39" s="20">
        <f t="shared" si="61"/>
        <v>3</v>
      </c>
      <c r="P39" s="20">
        <f t="shared" si="62"/>
        <v>5</v>
      </c>
      <c r="Q39" s="20">
        <f t="shared" si="63"/>
        <v>2004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>IF(Q39=1977,IF($E39=0,"",$E39),"")</f>
        <v/>
      </c>
      <c r="DD39" s="23" t="str">
        <f>IF(Q39=1978,IF($E39=0,"",$E39),"")</f>
        <v/>
      </c>
      <c r="DE39" s="23" t="str">
        <f>IF(Q39=1979,IF($E39=0,"",$E39),"")</f>
        <v/>
      </c>
      <c r="DF39" s="23" t="str">
        <f>IF(Q39=1980,IF($E39=0,"",$E39),"")</f>
        <v/>
      </c>
      <c r="DG39" s="23" t="str">
        <f>IF(Q39=1981,IF($E39=0,"",$E39),"")</f>
        <v/>
      </c>
      <c r="DH39" s="23" t="str">
        <f>IF(Q39=1982,IF($E39=0,"",$E39),"")</f>
        <v/>
      </c>
      <c r="DI39" s="23" t="str">
        <f>IF(Q39=1983,IF($E39=0,"",$E39),"")</f>
        <v/>
      </c>
      <c r="DJ39" s="23" t="str">
        <f>IF(Q39=1984,IF($E39=0,"",$E39),"")</f>
        <v/>
      </c>
      <c r="DK39" s="23" t="str">
        <f>IF(Q39=1985,IF($E39=0,"",$E39),"")</f>
        <v/>
      </c>
      <c r="DL39" s="23" t="str">
        <f>IF(Q39=1986,IF($E39=0,"",$E39),"")</f>
        <v/>
      </c>
      <c r="DM39" s="23" t="str">
        <f>IF(Q39=1987,IF($E39=0,"",$E39),"")</f>
        <v/>
      </c>
      <c r="DN39" s="23" t="str">
        <f>IF(Q39=1988,IF($E39=0,"",$E39),"")</f>
        <v/>
      </c>
      <c r="DO39" s="23" t="str">
        <f>IF(Q39=1989,IF($E39=0,"",$E39),"")</f>
        <v/>
      </c>
      <c r="DP39" s="23" t="str">
        <f>IF(Q39=1990,IF($E39=0,"",$E39),"")</f>
        <v/>
      </c>
      <c r="DQ39" s="23" t="str">
        <f>IF(Q39=1991,IF($E39=0,"",$E39),"")</f>
        <v/>
      </c>
      <c r="DR39" s="23" t="str">
        <f>IF(Q39=1992,IF($E39=0,"",$E39),"")</f>
        <v/>
      </c>
      <c r="DS39" s="23" t="str">
        <f>IF(Q39=1993,IF($E39=0,"",$E39),"")</f>
        <v/>
      </c>
      <c r="DT39" s="23" t="str">
        <f>IF(Q39=1994,IF($E39=0,"",$E39),"")</f>
        <v/>
      </c>
      <c r="DU39" s="23" t="str">
        <f>IF(Q39=1995,IF($E39=0,"",$E39),"")</f>
        <v/>
      </c>
      <c r="DV39" s="23" t="str">
        <f>IF(Q39=1996,IF($E39=0,"",$E39),"")</f>
        <v/>
      </c>
      <c r="DW39" s="23" t="str">
        <f>IF(Q39=1997,IF($E39=0,"",$E39),"")</f>
        <v/>
      </c>
      <c r="DX39" s="23" t="str">
        <f>IF(Q39=1998,IF($E39=0,"",$E39),"")</f>
        <v/>
      </c>
      <c r="DY39" s="23" t="str">
        <f>IF(Q39=1999,IF($E39=0,"",$E39),"")</f>
        <v/>
      </c>
      <c r="DZ39" s="23" t="str">
        <f>IF(Q39=2000,IF($E39=0,"",$E39),"")</f>
        <v/>
      </c>
      <c r="EA39" s="23" t="str">
        <f>IF(Q39=2001,IF($E39=0,"",$E39),"")</f>
        <v/>
      </c>
      <c r="EB39" s="23" t="str">
        <f>IF(Q39=2002,IF($E39=0,"",$E39),"")</f>
        <v/>
      </c>
      <c r="EC39" s="23" t="str">
        <f>IF(Q39=2003,IF($E39=0,"",$E39),"")</f>
        <v/>
      </c>
      <c r="ED39" s="23">
        <f>IF(Q39=2004,IF($E39=0,"",$E39),"")</f>
        <v>1</v>
      </c>
      <c r="EE39" s="23" t="str">
        <f>IF(Q39=2005,IF($E39=0,"",$E39),"")</f>
        <v/>
      </c>
    </row>
    <row r="40" spans="1:135" ht="11.25" customHeight="1">
      <c r="A40" s="64" t="s">
        <v>185</v>
      </c>
      <c r="B40" s="70" t="s">
        <v>81</v>
      </c>
      <c r="C40" s="45" t="s">
        <v>308</v>
      </c>
      <c r="D40" s="70"/>
      <c r="E40" s="71">
        <v>1</v>
      </c>
      <c r="F40" s="70"/>
      <c r="G40" s="72">
        <v>38507</v>
      </c>
      <c r="H40" s="72"/>
      <c r="I40" s="67">
        <v>0</v>
      </c>
      <c r="J40" s="72"/>
      <c r="K40" s="68"/>
      <c r="L40" s="67">
        <v>1</v>
      </c>
      <c r="M40" s="51" t="s">
        <v>153</v>
      </c>
      <c r="N40" s="68" t="s">
        <v>266</v>
      </c>
      <c r="O40" s="20">
        <f t="shared" si="61"/>
        <v>1</v>
      </c>
      <c r="P40" s="20">
        <f t="shared" si="62"/>
        <v>6</v>
      </c>
      <c r="Q40" s="20">
        <f t="shared" si="63"/>
        <v>2005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>
        <f t="shared" si="60"/>
        <v>1</v>
      </c>
    </row>
    <row r="41" spans="1:135" ht="11.25" customHeight="1">
      <c r="A41" s="64" t="s">
        <v>185</v>
      </c>
      <c r="B41" s="70" t="s">
        <v>72</v>
      </c>
      <c r="C41" s="128" t="s">
        <v>309</v>
      </c>
      <c r="D41" s="70" t="s">
        <v>50</v>
      </c>
      <c r="E41" s="71">
        <v>1</v>
      </c>
      <c r="F41" s="70"/>
      <c r="G41" s="72">
        <v>38508</v>
      </c>
      <c r="H41" s="72">
        <v>38509</v>
      </c>
      <c r="I41" s="67">
        <v>0</v>
      </c>
      <c r="J41" s="72"/>
      <c r="K41" s="68"/>
      <c r="L41" s="67">
        <v>1</v>
      </c>
      <c r="M41" s="51" t="s">
        <v>153</v>
      </c>
      <c r="N41" s="68" t="s">
        <v>282</v>
      </c>
      <c r="O41" s="20">
        <f t="shared" si="61"/>
        <v>1</v>
      </c>
      <c r="P41" s="20">
        <f t="shared" si="62"/>
        <v>6</v>
      </c>
      <c r="Q41" s="20">
        <f t="shared" si="63"/>
        <v>2005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>
        <f t="shared" si="60"/>
        <v>1</v>
      </c>
    </row>
    <row r="42" spans="1:135" ht="11.25" customHeight="1">
      <c r="A42" s="64" t="s">
        <v>185</v>
      </c>
      <c r="B42" s="70" t="s">
        <v>77</v>
      </c>
      <c r="C42" s="128" t="s">
        <v>225</v>
      </c>
      <c r="D42" s="70" t="s">
        <v>226</v>
      </c>
      <c r="E42" s="71">
        <v>1</v>
      </c>
      <c r="F42" s="70"/>
      <c r="G42" s="72">
        <v>38531</v>
      </c>
      <c r="H42" s="72"/>
      <c r="I42" s="67">
        <v>0</v>
      </c>
      <c r="J42" s="72"/>
      <c r="K42" s="68"/>
      <c r="L42" s="67">
        <v>1</v>
      </c>
      <c r="M42" s="51" t="s">
        <v>153</v>
      </c>
      <c r="N42" s="68" t="s">
        <v>283</v>
      </c>
      <c r="O42" s="20">
        <f t="shared" si="61"/>
        <v>3</v>
      </c>
      <c r="P42" s="20">
        <f t="shared" si="62"/>
        <v>6</v>
      </c>
      <c r="Q42" s="20">
        <f t="shared" si="63"/>
        <v>2005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>
        <f t="shared" si="60"/>
        <v>1</v>
      </c>
    </row>
    <row r="43" spans="1:135" ht="11.25" customHeight="1">
      <c r="A43" s="45" t="s">
        <v>185</v>
      </c>
      <c r="B43" s="45" t="s">
        <v>81</v>
      </c>
      <c r="C43" s="125" t="s">
        <v>154</v>
      </c>
      <c r="D43" s="45" t="s">
        <v>155</v>
      </c>
      <c r="E43" s="60">
        <v>1</v>
      </c>
      <c r="F43" s="102"/>
      <c r="G43" s="48">
        <v>38843</v>
      </c>
      <c r="H43" s="48"/>
      <c r="I43" s="67">
        <v>0</v>
      </c>
      <c r="J43" s="45"/>
      <c r="K43" s="45"/>
      <c r="L43" s="67">
        <v>1</v>
      </c>
      <c r="M43" s="62" t="s">
        <v>153</v>
      </c>
      <c r="N43" s="118" t="s">
        <v>284</v>
      </c>
      <c r="O43" s="20">
        <f t="shared" ref="O43:O62" si="64">IF(DAY(G43)&lt;=10,1,IF(DAY(G43)&gt;20,3,2))</f>
        <v>1</v>
      </c>
      <c r="P43" s="20">
        <f t="shared" ref="P43:P62" si="65">MONTH(G43)</f>
        <v>5</v>
      </c>
      <c r="Q43" s="20">
        <f t="shared" ref="Q43:Q62" si="66">YEAR(G43)</f>
        <v>2006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45" t="s">
        <v>185</v>
      </c>
      <c r="B44" s="45" t="s">
        <v>81</v>
      </c>
      <c r="C44" s="125" t="s">
        <v>156</v>
      </c>
      <c r="D44" s="45"/>
      <c r="E44" s="60">
        <v>1</v>
      </c>
      <c r="F44" s="102"/>
      <c r="G44" s="48">
        <v>38844</v>
      </c>
      <c r="H44" s="48">
        <v>38845</v>
      </c>
      <c r="I44" s="67">
        <v>0</v>
      </c>
      <c r="J44" s="45"/>
      <c r="K44" s="45"/>
      <c r="L44" s="67">
        <v>1</v>
      </c>
      <c r="M44" s="62" t="s">
        <v>153</v>
      </c>
      <c r="N44" s="118" t="s">
        <v>284</v>
      </c>
      <c r="O44" s="20">
        <f t="shared" si="64"/>
        <v>1</v>
      </c>
      <c r="P44" s="20">
        <f t="shared" si="65"/>
        <v>5</v>
      </c>
      <c r="Q44" s="20">
        <f t="shared" si="66"/>
        <v>2006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45" t="s">
        <v>185</v>
      </c>
      <c r="B45" s="45" t="s">
        <v>77</v>
      </c>
      <c r="C45" s="125" t="s">
        <v>157</v>
      </c>
      <c r="D45" s="45" t="s">
        <v>158</v>
      </c>
      <c r="E45" s="60">
        <v>1</v>
      </c>
      <c r="F45" s="102"/>
      <c r="G45" s="48">
        <v>38860</v>
      </c>
      <c r="H45" s="48"/>
      <c r="I45" s="67">
        <v>0</v>
      </c>
      <c r="J45" s="45"/>
      <c r="K45" s="45"/>
      <c r="L45" s="67">
        <v>1</v>
      </c>
      <c r="M45" s="62" t="s">
        <v>153</v>
      </c>
      <c r="N45" s="118" t="s">
        <v>284</v>
      </c>
      <c r="O45" s="20">
        <f t="shared" si="64"/>
        <v>3</v>
      </c>
      <c r="P45" s="20">
        <f t="shared" si="65"/>
        <v>5</v>
      </c>
      <c r="Q45" s="20">
        <f t="shared" si="66"/>
        <v>2006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45" t="s">
        <v>185</v>
      </c>
      <c r="B46" s="45" t="s">
        <v>81</v>
      </c>
      <c r="C46" s="125" t="s">
        <v>159</v>
      </c>
      <c r="D46" s="45" t="s">
        <v>160</v>
      </c>
      <c r="E46" s="60">
        <v>1</v>
      </c>
      <c r="F46" s="102" t="s">
        <v>161</v>
      </c>
      <c r="G46" s="48">
        <v>38957</v>
      </c>
      <c r="H46" s="48">
        <v>39008</v>
      </c>
      <c r="I46" s="67">
        <v>0</v>
      </c>
      <c r="J46" s="45"/>
      <c r="K46" s="45"/>
      <c r="L46" s="67">
        <v>1</v>
      </c>
      <c r="M46" s="62" t="s">
        <v>153</v>
      </c>
      <c r="N46" s="118" t="s">
        <v>284</v>
      </c>
      <c r="O46" s="20">
        <f t="shared" si="64"/>
        <v>3</v>
      </c>
      <c r="P46" s="20">
        <f t="shared" si="65"/>
        <v>8</v>
      </c>
      <c r="Q46" s="20">
        <f t="shared" si="66"/>
        <v>2006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 t="str">
        <f t="shared" si="55"/>
        <v/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45" t="s">
        <v>185</v>
      </c>
      <c r="B47" s="45" t="s">
        <v>65</v>
      </c>
      <c r="C47" s="125" t="s">
        <v>162</v>
      </c>
      <c r="D47" s="45" t="s">
        <v>163</v>
      </c>
      <c r="E47" s="60">
        <v>1</v>
      </c>
      <c r="F47" s="102"/>
      <c r="G47" s="48">
        <v>39033</v>
      </c>
      <c r="H47" s="48"/>
      <c r="I47" s="67">
        <v>0</v>
      </c>
      <c r="J47" s="45"/>
      <c r="K47" s="45"/>
      <c r="L47" s="67">
        <v>1</v>
      </c>
      <c r="M47" s="62" t="s">
        <v>153</v>
      </c>
      <c r="N47" s="118" t="s">
        <v>284</v>
      </c>
      <c r="O47" s="20">
        <f t="shared" si="64"/>
        <v>2</v>
      </c>
      <c r="P47" s="20">
        <f t="shared" si="65"/>
        <v>11</v>
      </c>
      <c r="Q47" s="20">
        <f t="shared" si="66"/>
        <v>2006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45" t="s">
        <v>185</v>
      </c>
      <c r="B48" s="45" t="s">
        <v>77</v>
      </c>
      <c r="C48" s="125" t="s">
        <v>164</v>
      </c>
      <c r="D48" s="45"/>
      <c r="E48" s="60">
        <v>1</v>
      </c>
      <c r="F48" s="102"/>
      <c r="G48" s="48">
        <v>39188</v>
      </c>
      <c r="H48" s="48"/>
      <c r="I48" s="67">
        <v>0</v>
      </c>
      <c r="J48" s="45"/>
      <c r="K48" s="45"/>
      <c r="L48" s="67">
        <v>1</v>
      </c>
      <c r="M48" s="62" t="s">
        <v>153</v>
      </c>
      <c r="N48" s="118" t="s">
        <v>284</v>
      </c>
      <c r="O48" s="20">
        <f t="shared" si="64"/>
        <v>2</v>
      </c>
      <c r="P48" s="20">
        <f t="shared" si="65"/>
        <v>4</v>
      </c>
      <c r="Q48" s="20">
        <f t="shared" si="66"/>
        <v>2007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45" t="s">
        <v>185</v>
      </c>
      <c r="B49" s="45" t="s">
        <v>79</v>
      </c>
      <c r="C49" s="125" t="s">
        <v>165</v>
      </c>
      <c r="D49" s="45" t="s">
        <v>166</v>
      </c>
      <c r="E49" s="60">
        <v>1</v>
      </c>
      <c r="F49" s="102" t="s">
        <v>161</v>
      </c>
      <c r="G49" s="48">
        <v>39383</v>
      </c>
      <c r="H49" s="48"/>
      <c r="I49" s="67">
        <v>0</v>
      </c>
      <c r="J49" s="45"/>
      <c r="K49" s="45"/>
      <c r="L49" s="67">
        <v>1</v>
      </c>
      <c r="M49" s="62" t="s">
        <v>153</v>
      </c>
      <c r="N49" s="118" t="s">
        <v>284</v>
      </c>
      <c r="O49" s="20">
        <f t="shared" si="64"/>
        <v>3</v>
      </c>
      <c r="P49" s="20">
        <f t="shared" si="65"/>
        <v>10</v>
      </c>
      <c r="Q49" s="20">
        <f t="shared" si="66"/>
        <v>2007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45" t="s">
        <v>185</v>
      </c>
      <c r="B50" s="45" t="s">
        <v>81</v>
      </c>
      <c r="C50" s="125" t="s">
        <v>167</v>
      </c>
      <c r="D50" s="45" t="s">
        <v>138</v>
      </c>
      <c r="E50" s="60">
        <v>1</v>
      </c>
      <c r="F50" s="102"/>
      <c r="G50" s="48">
        <v>39604</v>
      </c>
      <c r="H50" s="48"/>
      <c r="I50" s="67">
        <v>0</v>
      </c>
      <c r="J50" s="45"/>
      <c r="K50" s="45"/>
      <c r="L50" s="67">
        <v>1</v>
      </c>
      <c r="M50" s="62" t="s">
        <v>153</v>
      </c>
      <c r="N50" s="118" t="s">
        <v>284</v>
      </c>
      <c r="O50" s="20">
        <f t="shared" si="64"/>
        <v>1</v>
      </c>
      <c r="P50" s="20">
        <f t="shared" si="65"/>
        <v>6</v>
      </c>
      <c r="Q50" s="20">
        <f t="shared" si="66"/>
        <v>2008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45" t="s">
        <v>185</v>
      </c>
      <c r="B51" s="45" t="s">
        <v>79</v>
      </c>
      <c r="C51" s="47" t="s">
        <v>168</v>
      </c>
      <c r="D51" s="45" t="s">
        <v>256</v>
      </c>
      <c r="E51" s="60">
        <v>1</v>
      </c>
      <c r="F51" s="102"/>
      <c r="G51" s="48">
        <v>39605</v>
      </c>
      <c r="H51" s="48"/>
      <c r="I51" s="67">
        <v>0</v>
      </c>
      <c r="J51" s="45" t="s">
        <v>281</v>
      </c>
      <c r="K51" s="45"/>
      <c r="L51" s="67">
        <v>1</v>
      </c>
      <c r="M51" s="62" t="s">
        <v>153</v>
      </c>
      <c r="N51" s="118" t="s">
        <v>284</v>
      </c>
      <c r="O51" s="20">
        <f t="shared" si="64"/>
        <v>1</v>
      </c>
      <c r="P51" s="20">
        <f t="shared" si="65"/>
        <v>6</v>
      </c>
      <c r="Q51" s="20">
        <f t="shared" si="66"/>
        <v>2008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45" t="s">
        <v>185</v>
      </c>
      <c r="B52" s="45" t="s">
        <v>72</v>
      </c>
      <c r="C52" s="125" t="s">
        <v>169</v>
      </c>
      <c r="D52" s="45" t="s">
        <v>50</v>
      </c>
      <c r="E52" s="60">
        <v>1</v>
      </c>
      <c r="F52" s="102"/>
      <c r="G52" s="48">
        <v>39923</v>
      </c>
      <c r="H52" s="48">
        <v>39936</v>
      </c>
      <c r="I52" s="67">
        <v>0</v>
      </c>
      <c r="J52" s="61"/>
      <c r="K52" s="61"/>
      <c r="L52" s="67">
        <v>1</v>
      </c>
      <c r="M52" s="62" t="s">
        <v>170</v>
      </c>
      <c r="N52" s="110" t="s">
        <v>267</v>
      </c>
      <c r="O52" s="20">
        <f t="shared" si="64"/>
        <v>2</v>
      </c>
      <c r="P52" s="20">
        <f t="shared" si="65"/>
        <v>4</v>
      </c>
      <c r="Q52" s="20">
        <f t="shared" si="66"/>
        <v>2009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45" t="s">
        <v>185</v>
      </c>
      <c r="B53" s="45" t="s">
        <v>73</v>
      </c>
      <c r="C53" s="125" t="s">
        <v>171</v>
      </c>
      <c r="D53" s="45"/>
      <c r="E53" s="60">
        <v>1</v>
      </c>
      <c r="F53" s="102"/>
      <c r="G53" s="48">
        <v>39931</v>
      </c>
      <c r="H53" s="48">
        <v>39933</v>
      </c>
      <c r="I53" s="67">
        <v>0</v>
      </c>
      <c r="J53" s="61"/>
      <c r="K53" s="61"/>
      <c r="L53" s="67">
        <v>1</v>
      </c>
      <c r="M53" s="62" t="s">
        <v>170</v>
      </c>
      <c r="N53" s="110" t="s">
        <v>267</v>
      </c>
      <c r="O53" s="20">
        <f t="shared" si="64"/>
        <v>3</v>
      </c>
      <c r="P53" s="20">
        <f t="shared" si="65"/>
        <v>4</v>
      </c>
      <c r="Q53" s="20">
        <f t="shared" si="66"/>
        <v>2009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45" t="s">
        <v>185</v>
      </c>
      <c r="B54" s="45" t="s">
        <v>81</v>
      </c>
      <c r="C54" s="125" t="s">
        <v>172</v>
      </c>
      <c r="D54" s="45"/>
      <c r="E54" s="60">
        <v>1</v>
      </c>
      <c r="F54" s="102"/>
      <c r="G54" s="48">
        <v>39934</v>
      </c>
      <c r="H54" s="48"/>
      <c r="I54" s="67">
        <v>0</v>
      </c>
      <c r="J54" s="61"/>
      <c r="K54" s="61"/>
      <c r="L54" s="67">
        <v>1</v>
      </c>
      <c r="M54" s="62" t="s">
        <v>173</v>
      </c>
      <c r="N54" s="111" t="s">
        <v>268</v>
      </c>
      <c r="O54" s="20">
        <f t="shared" si="64"/>
        <v>1</v>
      </c>
      <c r="P54" s="20">
        <f t="shared" si="65"/>
        <v>5</v>
      </c>
      <c r="Q54" s="20">
        <f t="shared" si="66"/>
        <v>2009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45" t="s">
        <v>185</v>
      </c>
      <c r="B55" s="45" t="s">
        <v>73</v>
      </c>
      <c r="C55" s="125" t="s">
        <v>174</v>
      </c>
      <c r="D55" s="45"/>
      <c r="E55" s="60">
        <v>1</v>
      </c>
      <c r="F55" s="102"/>
      <c r="G55" s="48">
        <v>39951</v>
      </c>
      <c r="H55" s="48"/>
      <c r="I55" s="67">
        <v>0</v>
      </c>
      <c r="J55" s="61"/>
      <c r="K55" s="61"/>
      <c r="L55" s="67">
        <v>1</v>
      </c>
      <c r="M55" s="62" t="s">
        <v>170</v>
      </c>
      <c r="N55" s="110" t="s">
        <v>267</v>
      </c>
      <c r="O55" s="20">
        <f t="shared" si="64"/>
        <v>2</v>
      </c>
      <c r="P55" s="20">
        <f t="shared" si="65"/>
        <v>5</v>
      </c>
      <c r="Q55" s="20">
        <f t="shared" si="66"/>
        <v>2009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45" t="s">
        <v>185</v>
      </c>
      <c r="B56" s="45" t="s">
        <v>73</v>
      </c>
      <c r="C56" s="125" t="s">
        <v>175</v>
      </c>
      <c r="D56" s="45"/>
      <c r="E56" s="60">
        <v>1</v>
      </c>
      <c r="F56" s="102"/>
      <c r="G56" s="48">
        <v>40114</v>
      </c>
      <c r="H56" s="48"/>
      <c r="I56" s="67">
        <v>0</v>
      </c>
      <c r="J56" s="61"/>
      <c r="K56" s="61"/>
      <c r="L56" s="67">
        <v>1</v>
      </c>
      <c r="M56" s="62" t="s">
        <v>170</v>
      </c>
      <c r="N56" s="110" t="s">
        <v>267</v>
      </c>
      <c r="O56" s="20">
        <f t="shared" si="64"/>
        <v>3</v>
      </c>
      <c r="P56" s="20">
        <f t="shared" si="65"/>
        <v>10</v>
      </c>
      <c r="Q56" s="20">
        <f t="shared" si="66"/>
        <v>2009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45" t="s">
        <v>185</v>
      </c>
      <c r="B57" s="45" t="s">
        <v>75</v>
      </c>
      <c r="C57" s="125" t="s">
        <v>176</v>
      </c>
      <c r="D57" s="45"/>
      <c r="E57" s="60">
        <v>1</v>
      </c>
      <c r="F57" s="102"/>
      <c r="G57" s="48">
        <v>40120</v>
      </c>
      <c r="H57" s="48">
        <v>40122</v>
      </c>
      <c r="I57" s="67">
        <v>0</v>
      </c>
      <c r="J57" s="61"/>
      <c r="K57" s="61"/>
      <c r="L57" s="67">
        <v>1</v>
      </c>
      <c r="M57" s="62" t="s">
        <v>170</v>
      </c>
      <c r="N57" s="110" t="s">
        <v>267</v>
      </c>
      <c r="O57" s="20">
        <f t="shared" si="64"/>
        <v>1</v>
      </c>
      <c r="P57" s="20">
        <f t="shared" si="65"/>
        <v>11</v>
      </c>
      <c r="Q57" s="20">
        <f t="shared" si="66"/>
        <v>2009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45" t="s">
        <v>185</v>
      </c>
      <c r="B58" s="45" t="s">
        <v>177</v>
      </c>
      <c r="C58" s="125" t="s">
        <v>178</v>
      </c>
      <c r="D58" s="45" t="s">
        <v>88</v>
      </c>
      <c r="E58" s="60">
        <v>1</v>
      </c>
      <c r="F58" s="102"/>
      <c r="G58" s="48">
        <v>40125</v>
      </c>
      <c r="H58" s="48"/>
      <c r="I58" s="67">
        <v>0</v>
      </c>
      <c r="J58" s="61"/>
      <c r="K58" s="61"/>
      <c r="L58" s="67">
        <v>1</v>
      </c>
      <c r="M58" s="62" t="s">
        <v>170</v>
      </c>
      <c r="N58" s="110" t="s">
        <v>267</v>
      </c>
      <c r="O58" s="20">
        <f t="shared" si="64"/>
        <v>1</v>
      </c>
      <c r="P58" s="20">
        <f t="shared" si="65"/>
        <v>11</v>
      </c>
      <c r="Q58" s="20">
        <f t="shared" si="66"/>
        <v>2009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45" t="s">
        <v>185</v>
      </c>
      <c r="B59" s="45" t="s">
        <v>68</v>
      </c>
      <c r="C59" s="125" t="s">
        <v>179</v>
      </c>
      <c r="D59" s="45"/>
      <c r="E59" s="60">
        <v>1</v>
      </c>
      <c r="F59" s="102" t="s">
        <v>180</v>
      </c>
      <c r="G59" s="48">
        <v>40135</v>
      </c>
      <c r="H59" s="48">
        <v>40141</v>
      </c>
      <c r="I59" s="67">
        <v>0</v>
      </c>
      <c r="J59" s="45"/>
      <c r="K59" s="45"/>
      <c r="L59" s="67">
        <v>1</v>
      </c>
      <c r="M59" s="62" t="s">
        <v>170</v>
      </c>
      <c r="N59" s="110" t="s">
        <v>267</v>
      </c>
      <c r="O59" s="20">
        <f t="shared" si="64"/>
        <v>2</v>
      </c>
      <c r="P59" s="20">
        <f t="shared" si="65"/>
        <v>11</v>
      </c>
      <c r="Q59" s="20">
        <f t="shared" si="66"/>
        <v>2009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45" t="s">
        <v>185</v>
      </c>
      <c r="B60" s="45" t="s">
        <v>77</v>
      </c>
      <c r="C60" s="125" t="s">
        <v>181</v>
      </c>
      <c r="D60" s="45"/>
      <c r="E60" s="60">
        <v>1</v>
      </c>
      <c r="F60" s="102"/>
      <c r="G60" s="48">
        <v>40309</v>
      </c>
      <c r="H60" s="48"/>
      <c r="I60" s="67">
        <v>0</v>
      </c>
      <c r="J60" s="45"/>
      <c r="K60" s="45"/>
      <c r="L60" s="67">
        <v>1</v>
      </c>
      <c r="M60" s="62" t="s">
        <v>173</v>
      </c>
      <c r="N60" s="111" t="s">
        <v>268</v>
      </c>
      <c r="O60" s="20">
        <f t="shared" si="64"/>
        <v>2</v>
      </c>
      <c r="P60" s="20">
        <f t="shared" si="65"/>
        <v>5</v>
      </c>
      <c r="Q60" s="20">
        <f t="shared" si="66"/>
        <v>2010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45" t="s">
        <v>185</v>
      </c>
      <c r="B61" s="45" t="s">
        <v>81</v>
      </c>
      <c r="C61" s="125" t="s">
        <v>182</v>
      </c>
      <c r="D61" s="45" t="s">
        <v>155</v>
      </c>
      <c r="E61" s="60">
        <v>1</v>
      </c>
      <c r="F61" s="102"/>
      <c r="G61" s="48">
        <v>40316</v>
      </c>
      <c r="H61" s="48">
        <v>40317</v>
      </c>
      <c r="I61" s="67">
        <v>0</v>
      </c>
      <c r="J61" s="45"/>
      <c r="K61" s="45"/>
      <c r="L61" s="67">
        <v>1</v>
      </c>
      <c r="M61" s="62" t="s">
        <v>173</v>
      </c>
      <c r="N61" s="111" t="s">
        <v>268</v>
      </c>
      <c r="O61" s="20">
        <f t="shared" si="64"/>
        <v>2</v>
      </c>
      <c r="P61" s="20">
        <f t="shared" si="65"/>
        <v>5</v>
      </c>
      <c r="Q61" s="20">
        <f t="shared" si="66"/>
        <v>2010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45" t="s">
        <v>185</v>
      </c>
      <c r="B62" s="45" t="s">
        <v>78</v>
      </c>
      <c r="C62" s="125" t="s">
        <v>183</v>
      </c>
      <c r="D62" s="45" t="s">
        <v>184</v>
      </c>
      <c r="E62" s="60">
        <v>1</v>
      </c>
      <c r="F62" s="102"/>
      <c r="G62" s="48">
        <v>40318</v>
      </c>
      <c r="H62" s="48">
        <v>40332</v>
      </c>
      <c r="I62" s="67">
        <v>0</v>
      </c>
      <c r="J62" s="45"/>
      <c r="K62" s="45"/>
      <c r="L62" s="67">
        <v>1</v>
      </c>
      <c r="M62" s="62" t="s">
        <v>173</v>
      </c>
      <c r="N62" s="111" t="s">
        <v>268</v>
      </c>
      <c r="O62" s="20">
        <f t="shared" si="64"/>
        <v>2</v>
      </c>
      <c r="P62" s="20">
        <f t="shared" si="65"/>
        <v>5</v>
      </c>
      <c r="Q62" s="20">
        <f t="shared" si="66"/>
        <v>2010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83" t="s">
        <v>185</v>
      </c>
      <c r="B63" s="83" t="s">
        <v>72</v>
      </c>
      <c r="C63" s="125" t="s">
        <v>188</v>
      </c>
      <c r="D63" s="45" t="s">
        <v>50</v>
      </c>
      <c r="E63" s="95">
        <v>1</v>
      </c>
      <c r="F63" s="103"/>
      <c r="G63" s="84">
        <v>40666</v>
      </c>
      <c r="H63" s="84"/>
      <c r="I63" s="76">
        <v>0</v>
      </c>
      <c r="J63" s="83"/>
      <c r="K63" s="83"/>
      <c r="L63" s="76">
        <v>1</v>
      </c>
      <c r="M63" s="85" t="s">
        <v>187</v>
      </c>
      <c r="N63" s="111" t="s">
        <v>269</v>
      </c>
      <c r="O63" s="80">
        <f t="shared" ref="O63:O69" si="67">IF(DAY(G63)&lt;=10,1,IF(DAY(G63)&gt;20,3,2))</f>
        <v>1</v>
      </c>
      <c r="P63" s="80">
        <f t="shared" ref="P63:P69" si="68">MONTH(G63)</f>
        <v>5</v>
      </c>
      <c r="Q63" s="80">
        <f t="shared" ref="Q63:Q69" si="69">YEAR(G63)</f>
        <v>2011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</row>
    <row r="64" spans="1:135" ht="11.25" customHeight="1">
      <c r="A64" s="74" t="s">
        <v>185</v>
      </c>
      <c r="B64" s="74" t="s">
        <v>79</v>
      </c>
      <c r="C64" s="126" t="s">
        <v>261</v>
      </c>
      <c r="D64" s="91" t="s">
        <v>166</v>
      </c>
      <c r="E64" s="96">
        <v>1</v>
      </c>
      <c r="F64" s="104"/>
      <c r="G64" s="75">
        <v>40672</v>
      </c>
      <c r="H64" s="75">
        <v>40674</v>
      </c>
      <c r="I64" s="81">
        <v>0</v>
      </c>
      <c r="J64" s="77"/>
      <c r="K64" s="78"/>
      <c r="L64" s="81">
        <v>1</v>
      </c>
      <c r="M64" s="79" t="s">
        <v>187</v>
      </c>
      <c r="N64" s="111" t="s">
        <v>269</v>
      </c>
      <c r="O64" s="82">
        <f>IF(DAY(G64)&lt;=10,1,IF(DAY(G64)&gt;20,3,2))</f>
        <v>1</v>
      </c>
      <c r="P64" s="82">
        <f>MONTH(G64)</f>
        <v>5</v>
      </c>
      <c r="Q64" s="82">
        <f>YEAR(G64)</f>
        <v>2011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>IF(Q64=1977,IF($E64=0,"",$E64),"")</f>
        <v/>
      </c>
      <c r="DD64" s="23" t="str">
        <f>IF(Q64=1978,IF($E64=0,"",$E64),"")</f>
        <v/>
      </c>
      <c r="DE64" s="23" t="str">
        <f>IF(Q64=1979,IF($E64=0,"",$E64),"")</f>
        <v/>
      </c>
      <c r="DF64" s="23" t="str">
        <f>IF(Q64=1980,IF($E64=0,"",$E64),"")</f>
        <v/>
      </c>
      <c r="DG64" s="23" t="str">
        <f>IF(Q64=1981,IF($E64=0,"",$E64),"")</f>
        <v/>
      </c>
      <c r="DH64" s="23" t="str">
        <f>IF(Q64=1982,IF($E64=0,"",$E64),"")</f>
        <v/>
      </c>
      <c r="DI64" s="23" t="str">
        <f>IF(Q64=1983,IF($E64=0,"",$E64),"")</f>
        <v/>
      </c>
      <c r="DJ64" s="23" t="str">
        <f>IF(Q64=1984,IF($E64=0,"",$E64),"")</f>
        <v/>
      </c>
      <c r="DK64" s="23" t="str">
        <f>IF(Q64=1985,IF($E64=0,"",$E64),"")</f>
        <v/>
      </c>
      <c r="DL64" s="23" t="str">
        <f>IF(Q64=1986,IF($E64=0,"",$E64),"")</f>
        <v/>
      </c>
      <c r="DM64" s="23" t="str">
        <f>IF(Q64=1987,IF($E64=0,"",$E64),"")</f>
        <v/>
      </c>
      <c r="DN64" s="23" t="str">
        <f>IF(Q64=1988,IF($E64=0,"",$E64),"")</f>
        <v/>
      </c>
      <c r="DO64" s="23" t="str">
        <f>IF(Q64=1989,IF($E64=0,"",$E64),"")</f>
        <v/>
      </c>
      <c r="DP64" s="23" t="str">
        <f>IF(Q64=1990,IF($E64=0,"",$E64),"")</f>
        <v/>
      </c>
      <c r="DQ64" s="23" t="str">
        <f>IF(Q64=1991,IF($E64=0,"",$E64),"")</f>
        <v/>
      </c>
      <c r="DR64" s="23" t="str">
        <f>IF(Q64=1992,IF($E64=0,"",$E64),"")</f>
        <v/>
      </c>
      <c r="DS64" s="23" t="str">
        <f>IF(Q64=1993,IF($E64=0,"",$E64),"")</f>
        <v/>
      </c>
      <c r="DT64" s="23" t="str">
        <f>IF(Q64=1994,IF($E64=0,"",$E64),"")</f>
        <v/>
      </c>
      <c r="DU64" s="23" t="str">
        <f>IF(Q64=1995,IF($E64=0,"",$E64),"")</f>
        <v/>
      </c>
      <c r="DV64" s="23" t="str">
        <f>IF(Q64=1996,IF($E64=0,"",$E64),"")</f>
        <v/>
      </c>
      <c r="DW64" s="23" t="str">
        <f>IF(Q64=1997,IF($E64=0,"",$E64),"")</f>
        <v/>
      </c>
      <c r="DX64" s="23" t="str">
        <f>IF(Q64=1998,IF($E64=0,"",$E64),"")</f>
        <v/>
      </c>
      <c r="DY64" s="23" t="str">
        <f>IF(Q64=1999,IF($E64=0,"",$E64),"")</f>
        <v/>
      </c>
      <c r="DZ64" s="23" t="str">
        <f>IF(Q64=2000,IF($E64=0,"",$E64),"")</f>
        <v/>
      </c>
      <c r="EA64" s="23" t="str">
        <f>IF(Q64=2001,IF($E64=0,"",$E64),"")</f>
        <v/>
      </c>
      <c r="EB64" s="23" t="str">
        <f>IF(Q64=2002,IF($E64=0,"",$E64),"")</f>
        <v/>
      </c>
      <c r="EC64" s="23" t="str">
        <f>IF(Q64=2003,IF($E64=0,"",$E64),"")</f>
        <v/>
      </c>
      <c r="ED64" s="23" t="str">
        <f>IF(Q64=2004,IF($E64=0,"",$E64),"")</f>
        <v/>
      </c>
      <c r="EE64" s="23" t="str">
        <f>IF(Q64=2005,IF($E64=0,"",$E64),"")</f>
        <v/>
      </c>
    </row>
    <row r="65" spans="1:135" ht="11.25" customHeight="1">
      <c r="A65" s="91" t="s">
        <v>185</v>
      </c>
      <c r="B65" s="74" t="s">
        <v>79</v>
      </c>
      <c r="C65" s="126" t="s">
        <v>216</v>
      </c>
      <c r="D65" s="91" t="s">
        <v>166</v>
      </c>
      <c r="E65" s="96">
        <v>2</v>
      </c>
      <c r="F65" s="105" t="s">
        <v>211</v>
      </c>
      <c r="G65" s="75">
        <v>40677</v>
      </c>
      <c r="H65" s="75"/>
      <c r="I65" s="81"/>
      <c r="J65" s="77"/>
      <c r="K65" s="78"/>
      <c r="L65" s="81">
        <v>1</v>
      </c>
      <c r="M65" s="92" t="s">
        <v>212</v>
      </c>
      <c r="N65" s="112" t="s">
        <v>270</v>
      </c>
      <c r="O65" s="82">
        <f>IF(DAY(G65)&lt;=10,1,IF(DAY(G65)&gt;20,3,2))</f>
        <v>2</v>
      </c>
      <c r="P65" s="82">
        <f>MONTH(G65)</f>
        <v>5</v>
      </c>
      <c r="Q65" s="82">
        <f>YEAR(G65)</f>
        <v>2011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</row>
    <row r="66" spans="1:135" ht="11.25" customHeight="1">
      <c r="A66" s="74" t="s">
        <v>185</v>
      </c>
      <c r="B66" s="74" t="s">
        <v>78</v>
      </c>
      <c r="C66" s="126" t="s">
        <v>191</v>
      </c>
      <c r="D66" s="91" t="s">
        <v>217</v>
      </c>
      <c r="E66" s="96">
        <v>1</v>
      </c>
      <c r="F66" s="104"/>
      <c r="G66" s="75">
        <v>40703</v>
      </c>
      <c r="H66" s="75"/>
      <c r="I66" s="81">
        <v>0</v>
      </c>
      <c r="J66" s="114" t="s">
        <v>190</v>
      </c>
      <c r="K66" s="78"/>
      <c r="L66" s="81">
        <v>1</v>
      </c>
      <c r="M66" s="79" t="s">
        <v>187</v>
      </c>
      <c r="N66" s="111" t="s">
        <v>269</v>
      </c>
      <c r="O66" s="82">
        <f>IF(DAY(G66)&lt;=10,1,IF(DAY(G66)&gt;20,3,2))</f>
        <v>1</v>
      </c>
      <c r="P66" s="82">
        <f>MONTH(G66)</f>
        <v>6</v>
      </c>
      <c r="Q66" s="82">
        <f>YEAR(G66)</f>
        <v>2011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>IF(Q66=1977,IF($E66=0,"",$E66),"")</f>
        <v/>
      </c>
      <c r="DD66" s="23" t="str">
        <f>IF(Q66=1978,IF($E66=0,"",$E66),"")</f>
        <v/>
      </c>
      <c r="DE66" s="23" t="str">
        <f>IF(Q66=1979,IF($E66=0,"",$E66),"")</f>
        <v/>
      </c>
      <c r="DF66" s="23" t="str">
        <f>IF(Q66=1980,IF($E66=0,"",$E66),"")</f>
        <v/>
      </c>
      <c r="DG66" s="23" t="str">
        <f>IF(Q66=1981,IF($E66=0,"",$E66),"")</f>
        <v/>
      </c>
      <c r="DH66" s="23" t="str">
        <f>IF(Q66=1982,IF($E66=0,"",$E66),"")</f>
        <v/>
      </c>
      <c r="DI66" s="23" t="str">
        <f>IF(Q66=1983,IF($E66=0,"",$E66),"")</f>
        <v/>
      </c>
      <c r="DJ66" s="23" t="str">
        <f>IF(Q66=1984,IF($E66=0,"",$E66),"")</f>
        <v/>
      </c>
      <c r="DK66" s="23" t="str">
        <f>IF(Q66=1985,IF($E66=0,"",$E66),"")</f>
        <v/>
      </c>
      <c r="DL66" s="23" t="str">
        <f>IF(Q66=1986,IF($E66=0,"",$E66),"")</f>
        <v/>
      </c>
      <c r="DM66" s="23" t="str">
        <f>IF(Q66=1987,IF($E66=0,"",$E66),"")</f>
        <v/>
      </c>
      <c r="DN66" s="23" t="str">
        <f>IF(Q66=1988,IF($E66=0,"",$E66),"")</f>
        <v/>
      </c>
      <c r="DO66" s="23" t="str">
        <f>IF(Q66=1989,IF($E66=0,"",$E66),"")</f>
        <v/>
      </c>
      <c r="DP66" s="23" t="str">
        <f>IF(Q66=1990,IF($E66=0,"",$E66),"")</f>
        <v/>
      </c>
      <c r="DQ66" s="23" t="str">
        <f>IF(Q66=1991,IF($E66=0,"",$E66),"")</f>
        <v/>
      </c>
      <c r="DR66" s="23" t="str">
        <f>IF(Q66=1992,IF($E66=0,"",$E66),"")</f>
        <v/>
      </c>
      <c r="DS66" s="23" t="str">
        <f>IF(Q66=1993,IF($E66=0,"",$E66),"")</f>
        <v/>
      </c>
      <c r="DT66" s="23" t="str">
        <f>IF(Q66=1994,IF($E66=0,"",$E66),"")</f>
        <v/>
      </c>
      <c r="DU66" s="23" t="str">
        <f>IF(Q66=1995,IF($E66=0,"",$E66),"")</f>
        <v/>
      </c>
      <c r="DV66" s="23" t="str">
        <f>IF(Q66=1996,IF($E66=0,"",$E66),"")</f>
        <v/>
      </c>
      <c r="DW66" s="23" t="str">
        <f>IF(Q66=1997,IF($E66=0,"",$E66),"")</f>
        <v/>
      </c>
      <c r="DX66" s="23" t="str">
        <f>IF(Q66=1998,IF($E66=0,"",$E66),"")</f>
        <v/>
      </c>
      <c r="DY66" s="23" t="str">
        <f>IF(Q66=1999,IF($E66=0,"",$E66),"")</f>
        <v/>
      </c>
      <c r="DZ66" s="23" t="str">
        <f>IF(Q66=2000,IF($E66=0,"",$E66),"")</f>
        <v/>
      </c>
      <c r="EA66" s="23" t="str">
        <f>IF(Q66=2001,IF($E66=0,"",$E66),"")</f>
        <v/>
      </c>
      <c r="EB66" s="23" t="str">
        <f>IF(Q66=2002,IF($E66=0,"",$E66),"")</f>
        <v/>
      </c>
      <c r="EC66" s="23" t="str">
        <f>IF(Q66=2003,IF($E66=0,"",$E66),"")</f>
        <v/>
      </c>
      <c r="ED66" s="23" t="str">
        <f>IF(Q66=2004,IF($E66=0,"",$E66),"")</f>
        <v/>
      </c>
      <c r="EE66" s="23" t="str">
        <f>IF(Q66=2005,IF($E66=0,"",$E66),"")</f>
        <v/>
      </c>
    </row>
    <row r="67" spans="1:135" ht="11.25" customHeight="1">
      <c r="A67" s="74" t="s">
        <v>185</v>
      </c>
      <c r="B67" s="74" t="s">
        <v>177</v>
      </c>
      <c r="C67" s="126" t="s">
        <v>214</v>
      </c>
      <c r="D67" s="91" t="s">
        <v>192</v>
      </c>
      <c r="E67" s="96">
        <v>1</v>
      </c>
      <c r="F67" s="104"/>
      <c r="G67" s="75">
        <v>40711</v>
      </c>
      <c r="H67" s="75">
        <v>40723</v>
      </c>
      <c r="I67" s="81">
        <v>0</v>
      </c>
      <c r="J67" s="116" t="s">
        <v>278</v>
      </c>
      <c r="K67" s="78"/>
      <c r="L67" s="81">
        <v>0</v>
      </c>
      <c r="M67" s="79" t="s">
        <v>187</v>
      </c>
      <c r="N67" s="111" t="s">
        <v>269</v>
      </c>
      <c r="O67" s="82">
        <f>IF(DAY(G67)&lt;=10,1,IF(DAY(G67)&gt;20,3,2))</f>
        <v>2</v>
      </c>
      <c r="P67" s="82">
        <f>MONTH(G67)</f>
        <v>6</v>
      </c>
      <c r="Q67" s="82">
        <f>YEAR(G67)</f>
        <v>2011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>IF(Q67=1977,IF($E67=0,"",$E67),"")</f>
        <v/>
      </c>
      <c r="DD67" s="23" t="str">
        <f>IF(Q67=1978,IF($E67=0,"",$E67),"")</f>
        <v/>
      </c>
      <c r="DE67" s="23" t="str">
        <f>IF(Q67=1979,IF($E67=0,"",$E67),"")</f>
        <v/>
      </c>
      <c r="DF67" s="23" t="str">
        <f>IF(Q67=1980,IF($E67=0,"",$E67),"")</f>
        <v/>
      </c>
      <c r="DG67" s="23" t="str">
        <f>IF(Q67=1981,IF($E67=0,"",$E67),"")</f>
        <v/>
      </c>
      <c r="DH67" s="23" t="str">
        <f>IF(Q67=1982,IF($E67=0,"",$E67),"")</f>
        <v/>
      </c>
      <c r="DI67" s="23" t="str">
        <f>IF(Q67=1983,IF($E67=0,"",$E67),"")</f>
        <v/>
      </c>
      <c r="DJ67" s="23" t="str">
        <f>IF(Q67=1984,IF($E67=0,"",$E67),"")</f>
        <v/>
      </c>
      <c r="DK67" s="23" t="str">
        <f>IF(Q67=1985,IF($E67=0,"",$E67),"")</f>
        <v/>
      </c>
      <c r="DL67" s="23" t="str">
        <f>IF(Q67=1986,IF($E67=0,"",$E67),"")</f>
        <v/>
      </c>
      <c r="DM67" s="23" t="str">
        <f>IF(Q67=1987,IF($E67=0,"",$E67),"")</f>
        <v/>
      </c>
      <c r="DN67" s="23" t="str">
        <f>IF(Q67=1988,IF($E67=0,"",$E67),"")</f>
        <v/>
      </c>
      <c r="DO67" s="23" t="str">
        <f>IF(Q67=1989,IF($E67=0,"",$E67),"")</f>
        <v/>
      </c>
      <c r="DP67" s="23" t="str">
        <f>IF(Q67=1990,IF($E67=0,"",$E67),"")</f>
        <v/>
      </c>
      <c r="DQ67" s="23" t="str">
        <f>IF(Q67=1991,IF($E67=0,"",$E67),"")</f>
        <v/>
      </c>
      <c r="DR67" s="23" t="str">
        <f>IF(Q67=1992,IF($E67=0,"",$E67),"")</f>
        <v/>
      </c>
      <c r="DS67" s="23" t="str">
        <f>IF(Q67=1993,IF($E67=0,"",$E67),"")</f>
        <v/>
      </c>
      <c r="DT67" s="23" t="str">
        <f>IF(Q67=1994,IF($E67=0,"",$E67),"")</f>
        <v/>
      </c>
      <c r="DU67" s="23" t="str">
        <f>IF(Q67=1995,IF($E67=0,"",$E67),"")</f>
        <v/>
      </c>
      <c r="DV67" s="23" t="str">
        <f>IF(Q67=1996,IF($E67=0,"",$E67),"")</f>
        <v/>
      </c>
      <c r="DW67" s="23" t="str">
        <f>IF(Q67=1997,IF($E67=0,"",$E67),"")</f>
        <v/>
      </c>
      <c r="DX67" s="23" t="str">
        <f>IF(Q67=1998,IF($E67=0,"",$E67),"")</f>
        <v/>
      </c>
      <c r="DY67" s="23" t="str">
        <f>IF(Q67=1999,IF($E67=0,"",$E67),"")</f>
        <v/>
      </c>
      <c r="DZ67" s="23" t="str">
        <f>IF(Q67=2000,IF($E67=0,"",$E67),"")</f>
        <v/>
      </c>
      <c r="EA67" s="23" t="str">
        <f>IF(Q67=2001,IF($E67=0,"",$E67),"")</f>
        <v/>
      </c>
      <c r="EB67" s="23" t="str">
        <f>IF(Q67=2002,IF($E67=0,"",$E67),"")</f>
        <v/>
      </c>
      <c r="EC67" s="23" t="str">
        <f>IF(Q67=2003,IF($E67=0,"",$E67),"")</f>
        <v/>
      </c>
      <c r="ED67" s="23" t="str">
        <f>IF(Q67=2004,IF($E67=0,"",$E67),"")</f>
        <v/>
      </c>
      <c r="EE67" s="23" t="str">
        <f>IF(Q67=2005,IF($E67=0,"",$E67),"")</f>
        <v/>
      </c>
    </row>
    <row r="68" spans="1:135" ht="11.25" customHeight="1">
      <c r="A68" s="74" t="s">
        <v>185</v>
      </c>
      <c r="B68" s="74" t="s">
        <v>66</v>
      </c>
      <c r="C68" s="126" t="s">
        <v>189</v>
      </c>
      <c r="D68" s="91" t="s">
        <v>215</v>
      </c>
      <c r="E68" s="96">
        <v>1</v>
      </c>
      <c r="F68" s="104"/>
      <c r="G68" s="75">
        <v>40729</v>
      </c>
      <c r="H68" s="75"/>
      <c r="I68" s="81">
        <v>0</v>
      </c>
      <c r="J68" s="77"/>
      <c r="K68" s="78"/>
      <c r="L68" s="81">
        <v>1</v>
      </c>
      <c r="M68" s="79" t="s">
        <v>187</v>
      </c>
      <c r="N68" s="111" t="s">
        <v>269</v>
      </c>
      <c r="O68" s="82">
        <f>IF(DAY(G68)&lt;=10,1,IF(DAY(G68)&gt;20,3,2))</f>
        <v>1</v>
      </c>
      <c r="P68" s="82">
        <f>MONTH(G68)</f>
        <v>7</v>
      </c>
      <c r="Q68" s="82">
        <f>YEAR(G68)</f>
        <v>2011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>IF(Q68=1977,IF($E68=0,"",$E68),"")</f>
        <v/>
      </c>
      <c r="DD68" s="23" t="str">
        <f>IF(Q68=1978,IF($E68=0,"",$E68),"")</f>
        <v/>
      </c>
      <c r="DE68" s="23" t="str">
        <f>IF(Q68=1979,IF($E68=0,"",$E68),"")</f>
        <v/>
      </c>
      <c r="DF68" s="23" t="str">
        <f>IF(Q68=1980,IF($E68=0,"",$E68),"")</f>
        <v/>
      </c>
      <c r="DG68" s="23" t="str">
        <f>IF(Q68=1981,IF($E68=0,"",$E68),"")</f>
        <v/>
      </c>
      <c r="DH68" s="23" t="str">
        <f>IF(Q68=1982,IF($E68=0,"",$E68),"")</f>
        <v/>
      </c>
      <c r="DI68" s="23" t="str">
        <f>IF(Q68=1983,IF($E68=0,"",$E68),"")</f>
        <v/>
      </c>
      <c r="DJ68" s="23" t="str">
        <f>IF(Q68=1984,IF($E68=0,"",$E68),"")</f>
        <v/>
      </c>
      <c r="DK68" s="23" t="str">
        <f>IF(Q68=1985,IF($E68=0,"",$E68),"")</f>
        <v/>
      </c>
      <c r="DL68" s="23" t="str">
        <f>IF(Q68=1986,IF($E68=0,"",$E68),"")</f>
        <v/>
      </c>
      <c r="DM68" s="23" t="str">
        <f>IF(Q68=1987,IF($E68=0,"",$E68),"")</f>
        <v/>
      </c>
      <c r="DN68" s="23" t="str">
        <f>IF(Q68=1988,IF($E68=0,"",$E68),"")</f>
        <v/>
      </c>
      <c r="DO68" s="23" t="str">
        <f>IF(Q68=1989,IF($E68=0,"",$E68),"")</f>
        <v/>
      </c>
      <c r="DP68" s="23" t="str">
        <f>IF(Q68=1990,IF($E68=0,"",$E68),"")</f>
        <v/>
      </c>
      <c r="DQ68" s="23" t="str">
        <f>IF(Q68=1991,IF($E68=0,"",$E68),"")</f>
        <v/>
      </c>
      <c r="DR68" s="23" t="str">
        <f>IF(Q68=1992,IF($E68=0,"",$E68),"")</f>
        <v/>
      </c>
      <c r="DS68" s="23" t="str">
        <f>IF(Q68=1993,IF($E68=0,"",$E68),"")</f>
        <v/>
      </c>
      <c r="DT68" s="23" t="str">
        <f>IF(Q68=1994,IF($E68=0,"",$E68),"")</f>
        <v/>
      </c>
      <c r="DU68" s="23" t="str">
        <f>IF(Q68=1995,IF($E68=0,"",$E68),"")</f>
        <v/>
      </c>
      <c r="DV68" s="23" t="str">
        <f>IF(Q68=1996,IF($E68=0,"",$E68),"")</f>
        <v/>
      </c>
      <c r="DW68" s="23" t="str">
        <f>IF(Q68=1997,IF($E68=0,"",$E68),"")</f>
        <v/>
      </c>
      <c r="DX68" s="23" t="str">
        <f>IF(Q68=1998,IF($E68=0,"",$E68),"")</f>
        <v/>
      </c>
      <c r="DY68" s="23" t="str">
        <f>IF(Q68=1999,IF($E68=0,"",$E68),"")</f>
        <v/>
      </c>
      <c r="DZ68" s="23" t="str">
        <f>IF(Q68=2000,IF($E68=0,"",$E68),"")</f>
        <v/>
      </c>
      <c r="EA68" s="23" t="str">
        <f>IF(Q68=2001,IF($E68=0,"",$E68),"")</f>
        <v/>
      </c>
      <c r="EB68" s="23" t="str">
        <f>IF(Q68=2002,IF($E68=0,"",$E68),"")</f>
        <v/>
      </c>
      <c r="EC68" s="23" t="str">
        <f>IF(Q68=2003,IF($E68=0,"",$E68),"")</f>
        <v/>
      </c>
      <c r="ED68" s="23" t="str">
        <f>IF(Q68=2004,IF($E68=0,"",$E68),"")</f>
        <v/>
      </c>
      <c r="EE68" s="23" t="str">
        <f>IF(Q68=2005,IF($E68=0,"",$E68),"")</f>
        <v/>
      </c>
    </row>
    <row r="69" spans="1:135" ht="11.25" customHeight="1">
      <c r="A69" s="74" t="s">
        <v>185</v>
      </c>
      <c r="B69" s="74" t="s">
        <v>81</v>
      </c>
      <c r="C69" s="126" t="s">
        <v>152</v>
      </c>
      <c r="D69" s="91" t="s">
        <v>160</v>
      </c>
      <c r="E69" s="96">
        <v>1</v>
      </c>
      <c r="F69" s="104" t="s">
        <v>161</v>
      </c>
      <c r="G69" s="75">
        <v>40743</v>
      </c>
      <c r="H69" s="75">
        <v>40745</v>
      </c>
      <c r="I69" s="81">
        <v>0</v>
      </c>
      <c r="J69" s="77"/>
      <c r="K69" s="78"/>
      <c r="L69" s="81">
        <v>1</v>
      </c>
      <c r="M69" s="79" t="s">
        <v>187</v>
      </c>
      <c r="N69" s="111" t="s">
        <v>269</v>
      </c>
      <c r="O69" s="82">
        <f t="shared" si="67"/>
        <v>2</v>
      </c>
      <c r="P69" s="82">
        <f t="shared" si="68"/>
        <v>7</v>
      </c>
      <c r="Q69" s="82">
        <f t="shared" si="69"/>
        <v>2011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ref="DC69:DC85" si="70">IF(Q69=1977,IF($E69=0,"",$E69),"")</f>
        <v/>
      </c>
      <c r="DD69" s="23" t="str">
        <f t="shared" ref="DD69:DD85" si="71">IF(Q69=1978,IF($E69=0,"",$E69),"")</f>
        <v/>
      </c>
      <c r="DE69" s="23" t="str">
        <f t="shared" ref="DE69:DE85" si="72">IF(Q69=1979,IF($E69=0,"",$E69),"")</f>
        <v/>
      </c>
      <c r="DF69" s="23" t="str">
        <f t="shared" ref="DF69:DF85" si="73">IF(Q69=1980,IF($E69=0,"",$E69),"")</f>
        <v/>
      </c>
      <c r="DG69" s="23" t="str">
        <f t="shared" ref="DG69:DG85" si="74">IF(Q69=1981,IF($E69=0,"",$E69),"")</f>
        <v/>
      </c>
      <c r="DH69" s="23" t="str">
        <f t="shared" ref="DH69:DH85" si="75">IF(Q69=1982,IF($E69=0,"",$E69),"")</f>
        <v/>
      </c>
      <c r="DI69" s="23" t="str">
        <f t="shared" ref="DI69:DI85" si="76">IF(Q69=1983,IF($E69=0,"",$E69),"")</f>
        <v/>
      </c>
      <c r="DJ69" s="23" t="str">
        <f t="shared" ref="DJ69:DJ85" si="77">IF(Q69=1984,IF($E69=0,"",$E69),"")</f>
        <v/>
      </c>
      <c r="DK69" s="23" t="str">
        <f t="shared" ref="DK69:DK85" si="78">IF(Q69=1985,IF($E69=0,"",$E69),"")</f>
        <v/>
      </c>
      <c r="DL69" s="23" t="str">
        <f t="shared" ref="DL69:DL85" si="79">IF(Q69=1986,IF($E69=0,"",$E69),"")</f>
        <v/>
      </c>
      <c r="DM69" s="23" t="str">
        <f t="shared" ref="DM69:DM85" si="80">IF(Q69=1987,IF($E69=0,"",$E69),"")</f>
        <v/>
      </c>
      <c r="DN69" s="23" t="str">
        <f t="shared" ref="DN69:DN85" si="81">IF(Q69=1988,IF($E69=0,"",$E69),"")</f>
        <v/>
      </c>
      <c r="DO69" s="23" t="str">
        <f t="shared" ref="DO69:DO85" si="82">IF(Q69=1989,IF($E69=0,"",$E69),"")</f>
        <v/>
      </c>
      <c r="DP69" s="23" t="str">
        <f t="shared" ref="DP69:DP85" si="83">IF(Q69=1990,IF($E69=0,"",$E69),"")</f>
        <v/>
      </c>
      <c r="DQ69" s="23" t="str">
        <f t="shared" ref="DQ69:DQ85" si="84">IF(Q69=1991,IF($E69=0,"",$E69),"")</f>
        <v/>
      </c>
      <c r="DR69" s="23" t="str">
        <f t="shared" ref="DR69:DR85" si="85">IF(Q69=1992,IF($E69=0,"",$E69),"")</f>
        <v/>
      </c>
      <c r="DS69" s="23" t="str">
        <f t="shared" ref="DS69:DS85" si="86">IF(Q69=1993,IF($E69=0,"",$E69),"")</f>
        <v/>
      </c>
      <c r="DT69" s="23" t="str">
        <f t="shared" ref="DT69:DT85" si="87">IF(Q69=1994,IF($E69=0,"",$E69),"")</f>
        <v/>
      </c>
      <c r="DU69" s="23" t="str">
        <f t="shared" ref="DU69:DU85" si="88">IF(Q69=1995,IF($E69=0,"",$E69),"")</f>
        <v/>
      </c>
      <c r="DV69" s="23" t="str">
        <f t="shared" ref="DV69:DV85" si="89">IF(Q69=1996,IF($E69=0,"",$E69),"")</f>
        <v/>
      </c>
      <c r="DW69" s="23" t="str">
        <f t="shared" ref="DW69:DW85" si="90">IF(Q69=1997,IF($E69=0,"",$E69),"")</f>
        <v/>
      </c>
      <c r="DX69" s="23" t="str">
        <f t="shared" ref="DX69:DX85" si="91">IF(Q69=1998,IF($E69=0,"",$E69),"")</f>
        <v/>
      </c>
      <c r="DY69" s="23" t="str">
        <f t="shared" ref="DY69:DY85" si="92">IF(Q69=1999,IF($E69=0,"",$E69),"")</f>
        <v/>
      </c>
      <c r="DZ69" s="23" t="str">
        <f t="shared" ref="DZ69:DZ85" si="93">IF(Q69=2000,IF($E69=0,"",$E69),"")</f>
        <v/>
      </c>
      <c r="EA69" s="23" t="str">
        <f t="shared" ref="EA69:EA85" si="94">IF(Q69=2001,IF($E69=0,"",$E69),"")</f>
        <v/>
      </c>
      <c r="EB69" s="23" t="str">
        <f t="shared" ref="EB69:EB85" si="95">IF(Q69=2002,IF($E69=0,"",$E69),"")</f>
        <v/>
      </c>
      <c r="EC69" s="23" t="str">
        <f t="shared" ref="EC69:EC85" si="96">IF(Q69=2003,IF($E69=0,"",$E69),"")</f>
        <v/>
      </c>
      <c r="ED69" s="23" t="str">
        <f t="shared" ref="ED69:ED85" si="97">IF(Q69=2004,IF($E69=0,"",$E69),"")</f>
        <v/>
      </c>
      <c r="EE69" s="23" t="str">
        <f t="shared" ref="EE69:EE85" si="98">IF(Q69=2005,IF($E69=0,"",$E69),"")</f>
        <v/>
      </c>
    </row>
    <row r="70" spans="1:135" ht="11.25" customHeight="1">
      <c r="A70" s="74" t="s">
        <v>185</v>
      </c>
      <c r="B70" s="74" t="s">
        <v>77</v>
      </c>
      <c r="C70" s="126" t="s">
        <v>193</v>
      </c>
      <c r="D70" s="91"/>
      <c r="E70" s="96">
        <v>1</v>
      </c>
      <c r="F70" s="104"/>
      <c r="G70" s="75">
        <v>41043</v>
      </c>
      <c r="H70" s="75"/>
      <c r="I70" s="81">
        <v>0</v>
      </c>
      <c r="J70" s="77"/>
      <c r="K70" s="78"/>
      <c r="L70" s="81">
        <v>1</v>
      </c>
      <c r="M70" s="79" t="s">
        <v>194</v>
      </c>
      <c r="N70" s="113" t="s">
        <v>271</v>
      </c>
      <c r="O70" s="82">
        <f t="shared" ref="O70:O75" si="99">IF(DAY(G70)&lt;=10,1,IF(DAY(G70)&gt;20,3,2))</f>
        <v>2</v>
      </c>
      <c r="P70" s="82">
        <f t="shared" ref="P70:P75" si="100">MONTH(G70)</f>
        <v>5</v>
      </c>
      <c r="Q70" s="82">
        <f t="shared" ref="Q70:Q75" si="101">YEAR(G70)</f>
        <v>2012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70"/>
        <v/>
      </c>
      <c r="DD70" s="23" t="str">
        <f t="shared" si="71"/>
        <v/>
      </c>
      <c r="DE70" s="23" t="str">
        <f t="shared" si="72"/>
        <v/>
      </c>
      <c r="DF70" s="23" t="str">
        <f t="shared" si="73"/>
        <v/>
      </c>
      <c r="DG70" s="23" t="str">
        <f t="shared" si="74"/>
        <v/>
      </c>
      <c r="DH70" s="23" t="str">
        <f t="shared" si="75"/>
        <v/>
      </c>
      <c r="DI70" s="23" t="str">
        <f t="shared" si="76"/>
        <v/>
      </c>
      <c r="DJ70" s="23" t="str">
        <f t="shared" si="77"/>
        <v/>
      </c>
      <c r="DK70" s="23" t="str">
        <f t="shared" si="78"/>
        <v/>
      </c>
      <c r="DL70" s="23" t="str">
        <f t="shared" si="79"/>
        <v/>
      </c>
      <c r="DM70" s="23" t="str">
        <f t="shared" si="80"/>
        <v/>
      </c>
      <c r="DN70" s="23" t="str">
        <f t="shared" si="81"/>
        <v/>
      </c>
      <c r="DO70" s="23" t="str">
        <f t="shared" si="82"/>
        <v/>
      </c>
      <c r="DP70" s="23" t="str">
        <f t="shared" si="83"/>
        <v/>
      </c>
      <c r="DQ70" s="23" t="str">
        <f t="shared" si="84"/>
        <v/>
      </c>
      <c r="DR70" s="23" t="str">
        <f t="shared" si="85"/>
        <v/>
      </c>
      <c r="DS70" s="23" t="str">
        <f t="shared" si="86"/>
        <v/>
      </c>
      <c r="DT70" s="23" t="str">
        <f t="shared" si="87"/>
        <v/>
      </c>
      <c r="DU70" s="23" t="str">
        <f t="shared" si="88"/>
        <v/>
      </c>
      <c r="DV70" s="23" t="str">
        <f t="shared" si="89"/>
        <v/>
      </c>
      <c r="DW70" s="23" t="str">
        <f t="shared" si="90"/>
        <v/>
      </c>
      <c r="DX70" s="23" t="str">
        <f t="shared" si="91"/>
        <v/>
      </c>
      <c r="DY70" s="23" t="str">
        <f t="shared" si="92"/>
        <v/>
      </c>
      <c r="DZ70" s="23" t="str">
        <f t="shared" si="93"/>
        <v/>
      </c>
      <c r="EA70" s="23" t="str">
        <f t="shared" si="94"/>
        <v/>
      </c>
      <c r="EB70" s="23" t="str">
        <f t="shared" si="95"/>
        <v/>
      </c>
      <c r="EC70" s="23" t="str">
        <f t="shared" si="96"/>
        <v/>
      </c>
      <c r="ED70" s="23" t="str">
        <f t="shared" si="97"/>
        <v/>
      </c>
      <c r="EE70" s="23" t="str">
        <f t="shared" si="98"/>
        <v/>
      </c>
    </row>
    <row r="71" spans="1:135" ht="11.25" customHeight="1">
      <c r="A71" s="74" t="s">
        <v>185</v>
      </c>
      <c r="B71" s="74" t="s">
        <v>72</v>
      </c>
      <c r="C71" s="126" t="s">
        <v>195</v>
      </c>
      <c r="D71" s="91" t="s">
        <v>50</v>
      </c>
      <c r="E71" s="96">
        <v>1</v>
      </c>
      <c r="F71" s="104"/>
      <c r="G71" s="75">
        <v>41051</v>
      </c>
      <c r="H71" s="75">
        <v>41053</v>
      </c>
      <c r="I71" s="81">
        <v>0</v>
      </c>
      <c r="J71" s="77"/>
      <c r="K71" s="78"/>
      <c r="L71" s="81">
        <v>1</v>
      </c>
      <c r="M71" s="79" t="s">
        <v>194</v>
      </c>
      <c r="N71" s="113" t="s">
        <v>271</v>
      </c>
      <c r="O71" s="82">
        <f t="shared" si="99"/>
        <v>3</v>
      </c>
      <c r="P71" s="82">
        <f t="shared" si="100"/>
        <v>5</v>
      </c>
      <c r="Q71" s="82">
        <f t="shared" si="101"/>
        <v>2012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70"/>
        <v/>
      </c>
      <c r="DD71" s="23" t="str">
        <f t="shared" si="71"/>
        <v/>
      </c>
      <c r="DE71" s="23" t="str">
        <f t="shared" si="72"/>
        <v/>
      </c>
      <c r="DF71" s="23" t="str">
        <f t="shared" si="73"/>
        <v/>
      </c>
      <c r="DG71" s="23" t="str">
        <f t="shared" si="74"/>
        <v/>
      </c>
      <c r="DH71" s="23" t="str">
        <f t="shared" si="75"/>
        <v/>
      </c>
      <c r="DI71" s="23" t="str">
        <f t="shared" si="76"/>
        <v/>
      </c>
      <c r="DJ71" s="23" t="str">
        <f t="shared" si="77"/>
        <v/>
      </c>
      <c r="DK71" s="23" t="str">
        <f t="shared" si="78"/>
        <v/>
      </c>
      <c r="DL71" s="23" t="str">
        <f t="shared" si="79"/>
        <v/>
      </c>
      <c r="DM71" s="23" t="str">
        <f t="shared" si="80"/>
        <v/>
      </c>
      <c r="DN71" s="23" t="str">
        <f t="shared" si="81"/>
        <v/>
      </c>
      <c r="DO71" s="23" t="str">
        <f t="shared" si="82"/>
        <v/>
      </c>
      <c r="DP71" s="23" t="str">
        <f t="shared" si="83"/>
        <v/>
      </c>
      <c r="DQ71" s="23" t="str">
        <f t="shared" si="84"/>
        <v/>
      </c>
      <c r="DR71" s="23" t="str">
        <f t="shared" si="85"/>
        <v/>
      </c>
      <c r="DS71" s="23" t="str">
        <f t="shared" si="86"/>
        <v/>
      </c>
      <c r="DT71" s="23" t="str">
        <f t="shared" si="87"/>
        <v/>
      </c>
      <c r="DU71" s="23" t="str">
        <f t="shared" si="88"/>
        <v/>
      </c>
      <c r="DV71" s="23" t="str">
        <f t="shared" si="89"/>
        <v/>
      </c>
      <c r="DW71" s="23" t="str">
        <f t="shared" si="90"/>
        <v/>
      </c>
      <c r="DX71" s="23" t="str">
        <f t="shared" si="91"/>
        <v/>
      </c>
      <c r="DY71" s="23" t="str">
        <f t="shared" si="92"/>
        <v/>
      </c>
      <c r="DZ71" s="23" t="str">
        <f t="shared" si="93"/>
        <v/>
      </c>
      <c r="EA71" s="23" t="str">
        <f t="shared" si="94"/>
        <v/>
      </c>
      <c r="EB71" s="23" t="str">
        <f t="shared" si="95"/>
        <v/>
      </c>
      <c r="EC71" s="23" t="str">
        <f t="shared" si="96"/>
        <v/>
      </c>
      <c r="ED71" s="23" t="str">
        <f t="shared" si="97"/>
        <v/>
      </c>
      <c r="EE71" s="23" t="str">
        <f t="shared" si="98"/>
        <v/>
      </c>
    </row>
    <row r="72" spans="1:135" ht="11.25" customHeight="1">
      <c r="A72" s="74" t="s">
        <v>185</v>
      </c>
      <c r="B72" s="74" t="s">
        <v>81</v>
      </c>
      <c r="C72" s="126" t="s">
        <v>196</v>
      </c>
      <c r="D72" s="91" t="s">
        <v>155</v>
      </c>
      <c r="E72" s="96">
        <v>2</v>
      </c>
      <c r="F72" s="104"/>
      <c r="G72" s="75">
        <v>41054</v>
      </c>
      <c r="H72" s="75"/>
      <c r="I72" s="81">
        <v>0</v>
      </c>
      <c r="J72" s="77"/>
      <c r="K72" s="78"/>
      <c r="L72" s="81">
        <v>1</v>
      </c>
      <c r="M72" s="79" t="s">
        <v>194</v>
      </c>
      <c r="N72" s="113" t="s">
        <v>271</v>
      </c>
      <c r="O72" s="82">
        <f t="shared" si="99"/>
        <v>3</v>
      </c>
      <c r="P72" s="82">
        <f t="shared" si="100"/>
        <v>5</v>
      </c>
      <c r="Q72" s="82">
        <f t="shared" si="101"/>
        <v>2012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70"/>
        <v/>
      </c>
      <c r="DD72" s="23" t="str">
        <f t="shared" si="71"/>
        <v/>
      </c>
      <c r="DE72" s="23" t="str">
        <f t="shared" si="72"/>
        <v/>
      </c>
      <c r="DF72" s="23" t="str">
        <f t="shared" si="73"/>
        <v/>
      </c>
      <c r="DG72" s="23" t="str">
        <f t="shared" si="74"/>
        <v/>
      </c>
      <c r="DH72" s="23" t="str">
        <f t="shared" si="75"/>
        <v/>
      </c>
      <c r="DI72" s="23" t="str">
        <f t="shared" si="76"/>
        <v/>
      </c>
      <c r="DJ72" s="23" t="str">
        <f t="shared" si="77"/>
        <v/>
      </c>
      <c r="DK72" s="23" t="str">
        <f t="shared" si="78"/>
        <v/>
      </c>
      <c r="DL72" s="23" t="str">
        <f t="shared" si="79"/>
        <v/>
      </c>
      <c r="DM72" s="23" t="str">
        <f t="shared" si="80"/>
        <v/>
      </c>
      <c r="DN72" s="23" t="str">
        <f t="shared" si="81"/>
        <v/>
      </c>
      <c r="DO72" s="23" t="str">
        <f t="shared" si="82"/>
        <v/>
      </c>
      <c r="DP72" s="23" t="str">
        <f t="shared" si="83"/>
        <v/>
      </c>
      <c r="DQ72" s="23" t="str">
        <f t="shared" si="84"/>
        <v/>
      </c>
      <c r="DR72" s="23" t="str">
        <f t="shared" si="85"/>
        <v/>
      </c>
      <c r="DS72" s="23" t="str">
        <f t="shared" si="86"/>
        <v/>
      </c>
      <c r="DT72" s="23" t="str">
        <f t="shared" si="87"/>
        <v/>
      </c>
      <c r="DU72" s="23" t="str">
        <f t="shared" si="88"/>
        <v/>
      </c>
      <c r="DV72" s="23" t="str">
        <f t="shared" si="89"/>
        <v/>
      </c>
      <c r="DW72" s="23" t="str">
        <f t="shared" si="90"/>
        <v/>
      </c>
      <c r="DX72" s="23" t="str">
        <f t="shared" si="91"/>
        <v/>
      </c>
      <c r="DY72" s="23" t="str">
        <f t="shared" si="92"/>
        <v/>
      </c>
      <c r="DZ72" s="23" t="str">
        <f t="shared" si="93"/>
        <v/>
      </c>
      <c r="EA72" s="23" t="str">
        <f t="shared" si="94"/>
        <v/>
      </c>
      <c r="EB72" s="23" t="str">
        <f t="shared" si="95"/>
        <v/>
      </c>
      <c r="EC72" s="23" t="str">
        <f t="shared" si="96"/>
        <v/>
      </c>
      <c r="ED72" s="23" t="str">
        <f t="shared" si="97"/>
        <v/>
      </c>
      <c r="EE72" s="23" t="str">
        <f t="shared" si="98"/>
        <v/>
      </c>
    </row>
    <row r="73" spans="1:135" ht="11.25" customHeight="1">
      <c r="A73" s="74" t="s">
        <v>185</v>
      </c>
      <c r="B73" s="74" t="s">
        <v>78</v>
      </c>
      <c r="C73" s="126" t="s">
        <v>312</v>
      </c>
      <c r="D73" s="91" t="s">
        <v>160</v>
      </c>
      <c r="E73" s="96">
        <v>1</v>
      </c>
      <c r="F73" s="104" t="s">
        <v>197</v>
      </c>
      <c r="G73" s="75">
        <v>41204</v>
      </c>
      <c r="H73" s="75"/>
      <c r="I73" s="81">
        <v>0</v>
      </c>
      <c r="J73" s="77"/>
      <c r="K73" s="78"/>
      <c r="L73" s="81">
        <v>1</v>
      </c>
      <c r="M73" s="79" t="s">
        <v>194</v>
      </c>
      <c r="N73" s="113" t="s">
        <v>271</v>
      </c>
      <c r="O73" s="82">
        <f t="shared" si="99"/>
        <v>3</v>
      </c>
      <c r="P73" s="82">
        <f t="shared" si="100"/>
        <v>10</v>
      </c>
      <c r="Q73" s="82">
        <f t="shared" si="101"/>
        <v>2012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70"/>
        <v/>
      </c>
      <c r="DD73" s="23" t="str">
        <f t="shared" si="71"/>
        <v/>
      </c>
      <c r="DE73" s="23" t="str">
        <f t="shared" si="72"/>
        <v/>
      </c>
      <c r="DF73" s="23" t="str">
        <f t="shared" si="73"/>
        <v/>
      </c>
      <c r="DG73" s="23" t="str">
        <f t="shared" si="74"/>
        <v/>
      </c>
      <c r="DH73" s="23" t="str">
        <f t="shared" si="75"/>
        <v/>
      </c>
      <c r="DI73" s="23" t="str">
        <f t="shared" si="76"/>
        <v/>
      </c>
      <c r="DJ73" s="23" t="str">
        <f t="shared" si="77"/>
        <v/>
      </c>
      <c r="DK73" s="23" t="str">
        <f t="shared" si="78"/>
        <v/>
      </c>
      <c r="DL73" s="23" t="str">
        <f t="shared" si="79"/>
        <v/>
      </c>
      <c r="DM73" s="23" t="str">
        <f t="shared" si="80"/>
        <v/>
      </c>
      <c r="DN73" s="23" t="str">
        <f t="shared" si="81"/>
        <v/>
      </c>
      <c r="DO73" s="23" t="str">
        <f t="shared" si="82"/>
        <v/>
      </c>
      <c r="DP73" s="23" t="str">
        <f t="shared" si="83"/>
        <v/>
      </c>
      <c r="DQ73" s="23" t="str">
        <f t="shared" si="84"/>
        <v/>
      </c>
      <c r="DR73" s="23" t="str">
        <f t="shared" si="85"/>
        <v/>
      </c>
      <c r="DS73" s="23" t="str">
        <f t="shared" si="86"/>
        <v/>
      </c>
      <c r="DT73" s="23" t="str">
        <f t="shared" si="87"/>
        <v/>
      </c>
      <c r="DU73" s="23" t="str">
        <f t="shared" si="88"/>
        <v/>
      </c>
      <c r="DV73" s="23" t="str">
        <f t="shared" si="89"/>
        <v/>
      </c>
      <c r="DW73" s="23" t="str">
        <f t="shared" si="90"/>
        <v/>
      </c>
      <c r="DX73" s="23" t="str">
        <f t="shared" si="91"/>
        <v/>
      </c>
      <c r="DY73" s="23" t="str">
        <f t="shared" si="92"/>
        <v/>
      </c>
      <c r="DZ73" s="23" t="str">
        <f t="shared" si="93"/>
        <v/>
      </c>
      <c r="EA73" s="23" t="str">
        <f t="shared" si="94"/>
        <v/>
      </c>
      <c r="EB73" s="23" t="str">
        <f t="shared" si="95"/>
        <v/>
      </c>
      <c r="EC73" s="23" t="str">
        <f t="shared" si="96"/>
        <v/>
      </c>
      <c r="ED73" s="23" t="str">
        <f t="shared" si="97"/>
        <v/>
      </c>
      <c r="EE73" s="23" t="str">
        <f t="shared" si="98"/>
        <v/>
      </c>
    </row>
    <row r="74" spans="1:135" ht="11.25" customHeight="1">
      <c r="A74" s="74" t="s">
        <v>185</v>
      </c>
      <c r="B74" s="74" t="s">
        <v>82</v>
      </c>
      <c r="C74" s="126" t="s">
        <v>198</v>
      </c>
      <c r="D74" s="91"/>
      <c r="E74" s="96">
        <v>1</v>
      </c>
      <c r="F74" s="104"/>
      <c r="G74" s="75">
        <v>41216</v>
      </c>
      <c r="H74" s="75">
        <v>41217</v>
      </c>
      <c r="I74" s="81">
        <v>0</v>
      </c>
      <c r="J74" s="77"/>
      <c r="K74" s="78"/>
      <c r="L74" s="81">
        <v>1</v>
      </c>
      <c r="M74" s="79" t="s">
        <v>194</v>
      </c>
      <c r="N74" s="113" t="s">
        <v>271</v>
      </c>
      <c r="O74" s="82">
        <f t="shared" si="99"/>
        <v>1</v>
      </c>
      <c r="P74" s="82">
        <f t="shared" si="100"/>
        <v>11</v>
      </c>
      <c r="Q74" s="82">
        <f t="shared" si="101"/>
        <v>2012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70"/>
        <v/>
      </c>
      <c r="DD74" s="23" t="str">
        <f t="shared" si="71"/>
        <v/>
      </c>
      <c r="DE74" s="23" t="str">
        <f t="shared" si="72"/>
        <v/>
      </c>
      <c r="DF74" s="23" t="str">
        <f t="shared" si="73"/>
        <v/>
      </c>
      <c r="DG74" s="23" t="str">
        <f t="shared" si="74"/>
        <v/>
      </c>
      <c r="DH74" s="23" t="str">
        <f t="shared" si="75"/>
        <v/>
      </c>
      <c r="DI74" s="23" t="str">
        <f t="shared" si="76"/>
        <v/>
      </c>
      <c r="DJ74" s="23" t="str">
        <f t="shared" si="77"/>
        <v/>
      </c>
      <c r="DK74" s="23" t="str">
        <f t="shared" si="78"/>
        <v/>
      </c>
      <c r="DL74" s="23" t="str">
        <f t="shared" si="79"/>
        <v/>
      </c>
      <c r="DM74" s="23" t="str">
        <f t="shared" si="80"/>
        <v/>
      </c>
      <c r="DN74" s="23" t="str">
        <f t="shared" si="81"/>
        <v/>
      </c>
      <c r="DO74" s="23" t="str">
        <f t="shared" si="82"/>
        <v/>
      </c>
      <c r="DP74" s="23" t="str">
        <f t="shared" si="83"/>
        <v/>
      </c>
      <c r="DQ74" s="23" t="str">
        <f t="shared" si="84"/>
        <v/>
      </c>
      <c r="DR74" s="23" t="str">
        <f t="shared" si="85"/>
        <v/>
      </c>
      <c r="DS74" s="23" t="str">
        <f t="shared" si="86"/>
        <v/>
      </c>
      <c r="DT74" s="23" t="str">
        <f t="shared" si="87"/>
        <v/>
      </c>
      <c r="DU74" s="23" t="str">
        <f t="shared" si="88"/>
        <v/>
      </c>
      <c r="DV74" s="23" t="str">
        <f t="shared" si="89"/>
        <v/>
      </c>
      <c r="DW74" s="23" t="str">
        <f t="shared" si="90"/>
        <v/>
      </c>
      <c r="DX74" s="23" t="str">
        <f t="shared" si="91"/>
        <v/>
      </c>
      <c r="DY74" s="23" t="str">
        <f t="shared" si="92"/>
        <v/>
      </c>
      <c r="DZ74" s="23" t="str">
        <f t="shared" si="93"/>
        <v/>
      </c>
      <c r="EA74" s="23" t="str">
        <f t="shared" si="94"/>
        <v/>
      </c>
      <c r="EB74" s="23" t="str">
        <f t="shared" si="95"/>
        <v/>
      </c>
      <c r="EC74" s="23" t="str">
        <f t="shared" si="96"/>
        <v/>
      </c>
      <c r="ED74" s="23" t="str">
        <f t="shared" si="97"/>
        <v/>
      </c>
      <c r="EE74" s="23" t="str">
        <f t="shared" si="98"/>
        <v/>
      </c>
    </row>
    <row r="75" spans="1:135" ht="11.25" customHeight="1">
      <c r="A75" s="74" t="s">
        <v>185</v>
      </c>
      <c r="B75" s="74" t="s">
        <v>75</v>
      </c>
      <c r="C75" s="126" t="s">
        <v>198</v>
      </c>
      <c r="D75" s="91"/>
      <c r="E75" s="96">
        <v>1</v>
      </c>
      <c r="F75" s="104"/>
      <c r="G75" s="75">
        <v>41216</v>
      </c>
      <c r="H75" s="75">
        <v>41217</v>
      </c>
      <c r="I75" s="81">
        <v>0</v>
      </c>
      <c r="J75" s="115" t="s">
        <v>265</v>
      </c>
      <c r="K75" s="78"/>
      <c r="L75" s="81">
        <v>0</v>
      </c>
      <c r="M75" s="79" t="s">
        <v>194</v>
      </c>
      <c r="N75" s="113" t="s">
        <v>271</v>
      </c>
      <c r="O75" s="82">
        <f t="shared" si="99"/>
        <v>1</v>
      </c>
      <c r="P75" s="82">
        <f t="shared" si="100"/>
        <v>11</v>
      </c>
      <c r="Q75" s="82">
        <f t="shared" si="101"/>
        <v>2012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70"/>
        <v/>
      </c>
      <c r="DD75" s="23" t="str">
        <f t="shared" si="71"/>
        <v/>
      </c>
      <c r="DE75" s="23" t="str">
        <f t="shared" si="72"/>
        <v/>
      </c>
      <c r="DF75" s="23" t="str">
        <f t="shared" si="73"/>
        <v/>
      </c>
      <c r="DG75" s="23" t="str">
        <f t="shared" si="74"/>
        <v/>
      </c>
      <c r="DH75" s="23" t="str">
        <f t="shared" si="75"/>
        <v/>
      </c>
      <c r="DI75" s="23" t="str">
        <f t="shared" si="76"/>
        <v/>
      </c>
      <c r="DJ75" s="23" t="str">
        <f t="shared" si="77"/>
        <v/>
      </c>
      <c r="DK75" s="23" t="str">
        <f t="shared" si="78"/>
        <v/>
      </c>
      <c r="DL75" s="23" t="str">
        <f t="shared" si="79"/>
        <v/>
      </c>
      <c r="DM75" s="23" t="str">
        <f t="shared" si="80"/>
        <v/>
      </c>
      <c r="DN75" s="23" t="str">
        <f t="shared" si="81"/>
        <v/>
      </c>
      <c r="DO75" s="23" t="str">
        <f t="shared" si="82"/>
        <v/>
      </c>
      <c r="DP75" s="23" t="str">
        <f t="shared" si="83"/>
        <v/>
      </c>
      <c r="DQ75" s="23" t="str">
        <f t="shared" si="84"/>
        <v/>
      </c>
      <c r="DR75" s="23" t="str">
        <f t="shared" si="85"/>
        <v/>
      </c>
      <c r="DS75" s="23" t="str">
        <f t="shared" si="86"/>
        <v/>
      </c>
      <c r="DT75" s="23" t="str">
        <f t="shared" si="87"/>
        <v/>
      </c>
      <c r="DU75" s="23" t="str">
        <f t="shared" si="88"/>
        <v/>
      </c>
      <c r="DV75" s="23" t="str">
        <f t="shared" si="89"/>
        <v/>
      </c>
      <c r="DW75" s="23" t="str">
        <f t="shared" si="90"/>
        <v/>
      </c>
      <c r="DX75" s="23" t="str">
        <f t="shared" si="91"/>
        <v/>
      </c>
      <c r="DY75" s="23" t="str">
        <f t="shared" si="92"/>
        <v/>
      </c>
      <c r="DZ75" s="23" t="str">
        <f t="shared" si="93"/>
        <v/>
      </c>
      <c r="EA75" s="23" t="str">
        <f t="shared" si="94"/>
        <v/>
      </c>
      <c r="EB75" s="23" t="str">
        <f t="shared" si="95"/>
        <v/>
      </c>
      <c r="EC75" s="23" t="str">
        <f t="shared" si="96"/>
        <v/>
      </c>
      <c r="ED75" s="23" t="str">
        <f t="shared" si="97"/>
        <v/>
      </c>
      <c r="EE75" s="23" t="str">
        <f t="shared" si="98"/>
        <v/>
      </c>
    </row>
    <row r="76" spans="1:135" ht="11.25" customHeight="1">
      <c r="A76" s="74" t="s">
        <v>185</v>
      </c>
      <c r="B76" s="74" t="s">
        <v>177</v>
      </c>
      <c r="C76" s="126" t="s">
        <v>199</v>
      </c>
      <c r="D76" s="91" t="s">
        <v>88</v>
      </c>
      <c r="E76" s="96">
        <v>1</v>
      </c>
      <c r="F76" s="104"/>
      <c r="G76" s="75">
        <v>41414</v>
      </c>
      <c r="H76" s="75"/>
      <c r="I76" s="81">
        <v>0</v>
      </c>
      <c r="J76" s="77"/>
      <c r="K76" s="78"/>
      <c r="L76" s="81">
        <v>1</v>
      </c>
      <c r="M76" s="79" t="s">
        <v>200</v>
      </c>
      <c r="N76" s="113" t="s">
        <v>272</v>
      </c>
      <c r="O76" s="82">
        <f t="shared" ref="O76:O82" si="102">IF(DAY(G76)&lt;=10,1,IF(DAY(G76)&gt;20,3,2))</f>
        <v>2</v>
      </c>
      <c r="P76" s="82">
        <f t="shared" ref="P76:P82" si="103">MONTH(G76)</f>
        <v>5</v>
      </c>
      <c r="Q76" s="82">
        <f t="shared" ref="Q76:Q82" si="104">YEAR(G76)</f>
        <v>2013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70"/>
        <v/>
      </c>
      <c r="DD76" s="23" t="str">
        <f t="shared" si="71"/>
        <v/>
      </c>
      <c r="DE76" s="23" t="str">
        <f t="shared" si="72"/>
        <v/>
      </c>
      <c r="DF76" s="23" t="str">
        <f t="shared" si="73"/>
        <v/>
      </c>
      <c r="DG76" s="23" t="str">
        <f t="shared" si="74"/>
        <v/>
      </c>
      <c r="DH76" s="23" t="str">
        <f t="shared" si="75"/>
        <v/>
      </c>
      <c r="DI76" s="23" t="str">
        <f t="shared" si="76"/>
        <v/>
      </c>
      <c r="DJ76" s="23" t="str">
        <f t="shared" si="77"/>
        <v/>
      </c>
      <c r="DK76" s="23" t="str">
        <f t="shared" si="78"/>
        <v/>
      </c>
      <c r="DL76" s="23" t="str">
        <f t="shared" si="79"/>
        <v/>
      </c>
      <c r="DM76" s="23" t="str">
        <f t="shared" si="80"/>
        <v/>
      </c>
      <c r="DN76" s="23" t="str">
        <f t="shared" si="81"/>
        <v/>
      </c>
      <c r="DO76" s="23" t="str">
        <f t="shared" si="82"/>
        <v/>
      </c>
      <c r="DP76" s="23" t="str">
        <f t="shared" si="83"/>
        <v/>
      </c>
      <c r="DQ76" s="23" t="str">
        <f t="shared" si="84"/>
        <v/>
      </c>
      <c r="DR76" s="23" t="str">
        <f t="shared" si="85"/>
        <v/>
      </c>
      <c r="DS76" s="23" t="str">
        <f t="shared" si="86"/>
        <v/>
      </c>
      <c r="DT76" s="23" t="str">
        <f t="shared" si="87"/>
        <v/>
      </c>
      <c r="DU76" s="23" t="str">
        <f t="shared" si="88"/>
        <v/>
      </c>
      <c r="DV76" s="23" t="str">
        <f t="shared" si="89"/>
        <v/>
      </c>
      <c r="DW76" s="23" t="str">
        <f t="shared" si="90"/>
        <v/>
      </c>
      <c r="DX76" s="23" t="str">
        <f t="shared" si="91"/>
        <v/>
      </c>
      <c r="DY76" s="23" t="str">
        <f t="shared" si="92"/>
        <v/>
      </c>
      <c r="DZ76" s="23" t="str">
        <f t="shared" si="93"/>
        <v/>
      </c>
      <c r="EA76" s="23" t="str">
        <f t="shared" si="94"/>
        <v/>
      </c>
      <c r="EB76" s="23" t="str">
        <f t="shared" si="95"/>
        <v/>
      </c>
      <c r="EC76" s="23" t="str">
        <f t="shared" si="96"/>
        <v/>
      </c>
      <c r="ED76" s="23" t="str">
        <f t="shared" si="97"/>
        <v/>
      </c>
      <c r="EE76" s="23" t="str">
        <f t="shared" si="98"/>
        <v/>
      </c>
    </row>
    <row r="77" spans="1:135" ht="11.25" customHeight="1">
      <c r="A77" s="74" t="s">
        <v>185</v>
      </c>
      <c r="B77" s="74" t="s">
        <v>81</v>
      </c>
      <c r="C77" s="126" t="s">
        <v>201</v>
      </c>
      <c r="D77" s="91" t="s">
        <v>160</v>
      </c>
      <c r="E77" s="96">
        <v>1</v>
      </c>
      <c r="F77" s="104"/>
      <c r="G77" s="75">
        <v>41423</v>
      </c>
      <c r="H77" s="75"/>
      <c r="I77" s="81">
        <v>0</v>
      </c>
      <c r="J77" s="77"/>
      <c r="K77" s="78"/>
      <c r="L77" s="81">
        <v>1</v>
      </c>
      <c r="M77" s="79" t="s">
        <v>200</v>
      </c>
      <c r="N77" s="113" t="s">
        <v>272</v>
      </c>
      <c r="O77" s="82">
        <f t="shared" si="102"/>
        <v>3</v>
      </c>
      <c r="P77" s="82">
        <f t="shared" si="103"/>
        <v>5</v>
      </c>
      <c r="Q77" s="82">
        <f t="shared" si="104"/>
        <v>2013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70"/>
        <v/>
      </c>
      <c r="DD77" s="23" t="str">
        <f t="shared" si="71"/>
        <v/>
      </c>
      <c r="DE77" s="23" t="str">
        <f t="shared" si="72"/>
        <v/>
      </c>
      <c r="DF77" s="23" t="str">
        <f t="shared" si="73"/>
        <v/>
      </c>
      <c r="DG77" s="23" t="str">
        <f t="shared" si="74"/>
        <v/>
      </c>
      <c r="DH77" s="23" t="str">
        <f t="shared" si="75"/>
        <v/>
      </c>
      <c r="DI77" s="23" t="str">
        <f t="shared" si="76"/>
        <v/>
      </c>
      <c r="DJ77" s="23" t="str">
        <f t="shared" si="77"/>
        <v/>
      </c>
      <c r="DK77" s="23" t="str">
        <f t="shared" si="78"/>
        <v/>
      </c>
      <c r="DL77" s="23" t="str">
        <f t="shared" si="79"/>
        <v/>
      </c>
      <c r="DM77" s="23" t="str">
        <f t="shared" si="80"/>
        <v/>
      </c>
      <c r="DN77" s="23" t="str">
        <f t="shared" si="81"/>
        <v/>
      </c>
      <c r="DO77" s="23" t="str">
        <f t="shared" si="82"/>
        <v/>
      </c>
      <c r="DP77" s="23" t="str">
        <f t="shared" si="83"/>
        <v/>
      </c>
      <c r="DQ77" s="23" t="str">
        <f t="shared" si="84"/>
        <v/>
      </c>
      <c r="DR77" s="23" t="str">
        <f t="shared" si="85"/>
        <v/>
      </c>
      <c r="DS77" s="23" t="str">
        <f t="shared" si="86"/>
        <v/>
      </c>
      <c r="DT77" s="23" t="str">
        <f t="shared" si="87"/>
        <v/>
      </c>
      <c r="DU77" s="23" t="str">
        <f t="shared" si="88"/>
        <v/>
      </c>
      <c r="DV77" s="23" t="str">
        <f t="shared" si="89"/>
        <v/>
      </c>
      <c r="DW77" s="23" t="str">
        <f t="shared" si="90"/>
        <v/>
      </c>
      <c r="DX77" s="23" t="str">
        <f t="shared" si="91"/>
        <v/>
      </c>
      <c r="DY77" s="23" t="str">
        <f t="shared" si="92"/>
        <v/>
      </c>
      <c r="DZ77" s="23" t="str">
        <f t="shared" si="93"/>
        <v/>
      </c>
      <c r="EA77" s="23" t="str">
        <f t="shared" si="94"/>
        <v/>
      </c>
      <c r="EB77" s="23" t="str">
        <f t="shared" si="95"/>
        <v/>
      </c>
      <c r="EC77" s="23" t="str">
        <f t="shared" si="96"/>
        <v/>
      </c>
      <c r="ED77" s="23" t="str">
        <f t="shared" si="97"/>
        <v/>
      </c>
      <c r="EE77" s="23" t="str">
        <f t="shared" si="98"/>
        <v/>
      </c>
    </row>
    <row r="78" spans="1:135" ht="11.25" customHeight="1">
      <c r="A78" s="74" t="s">
        <v>185</v>
      </c>
      <c r="B78" s="74" t="s">
        <v>81</v>
      </c>
      <c r="C78" s="126" t="s">
        <v>313</v>
      </c>
      <c r="D78" s="91" t="s">
        <v>160</v>
      </c>
      <c r="E78" s="96">
        <v>1</v>
      </c>
      <c r="F78" s="104"/>
      <c r="G78" s="75">
        <v>41438</v>
      </c>
      <c r="H78" s="75"/>
      <c r="I78" s="81">
        <v>0</v>
      </c>
      <c r="J78" s="77"/>
      <c r="K78" s="86"/>
      <c r="L78" s="81">
        <v>1</v>
      </c>
      <c r="M78" s="87" t="s">
        <v>200</v>
      </c>
      <c r="N78" s="113" t="s">
        <v>272</v>
      </c>
      <c r="O78" s="82">
        <f t="shared" si="102"/>
        <v>2</v>
      </c>
      <c r="P78" s="82">
        <f t="shared" si="103"/>
        <v>6</v>
      </c>
      <c r="Q78" s="82">
        <f t="shared" si="104"/>
        <v>2013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70"/>
        <v/>
      </c>
      <c r="DD78" s="23" t="str">
        <f t="shared" si="71"/>
        <v/>
      </c>
      <c r="DE78" s="23" t="str">
        <f t="shared" si="72"/>
        <v/>
      </c>
      <c r="DF78" s="23" t="str">
        <f t="shared" si="73"/>
        <v/>
      </c>
      <c r="DG78" s="23" t="str">
        <f t="shared" si="74"/>
        <v/>
      </c>
      <c r="DH78" s="23" t="str">
        <f t="shared" si="75"/>
        <v/>
      </c>
      <c r="DI78" s="23" t="str">
        <f t="shared" si="76"/>
        <v/>
      </c>
      <c r="DJ78" s="23" t="str">
        <f t="shared" si="77"/>
        <v/>
      </c>
      <c r="DK78" s="23" t="str">
        <f t="shared" si="78"/>
        <v/>
      </c>
      <c r="DL78" s="23" t="str">
        <f t="shared" si="79"/>
        <v/>
      </c>
      <c r="DM78" s="23" t="str">
        <f t="shared" si="80"/>
        <v/>
      </c>
      <c r="DN78" s="23" t="str">
        <f t="shared" si="81"/>
        <v/>
      </c>
      <c r="DO78" s="23" t="str">
        <f t="shared" si="82"/>
        <v/>
      </c>
      <c r="DP78" s="23" t="str">
        <f t="shared" si="83"/>
        <v/>
      </c>
      <c r="DQ78" s="23" t="str">
        <f t="shared" si="84"/>
        <v/>
      </c>
      <c r="DR78" s="23" t="str">
        <f t="shared" si="85"/>
        <v/>
      </c>
      <c r="DS78" s="23" t="str">
        <f t="shared" si="86"/>
        <v/>
      </c>
      <c r="DT78" s="23" t="str">
        <f t="shared" si="87"/>
        <v/>
      </c>
      <c r="DU78" s="23" t="str">
        <f t="shared" si="88"/>
        <v/>
      </c>
      <c r="DV78" s="23" t="str">
        <f t="shared" si="89"/>
        <v/>
      </c>
      <c r="DW78" s="23" t="str">
        <f t="shared" si="90"/>
        <v/>
      </c>
      <c r="DX78" s="23" t="str">
        <f t="shared" si="91"/>
        <v/>
      </c>
      <c r="DY78" s="23" t="str">
        <f t="shared" si="92"/>
        <v/>
      </c>
      <c r="DZ78" s="23" t="str">
        <f t="shared" si="93"/>
        <v/>
      </c>
      <c r="EA78" s="23" t="str">
        <f t="shared" si="94"/>
        <v/>
      </c>
      <c r="EB78" s="23" t="str">
        <f t="shared" si="95"/>
        <v/>
      </c>
      <c r="EC78" s="23" t="str">
        <f t="shared" si="96"/>
        <v/>
      </c>
      <c r="ED78" s="23" t="str">
        <f t="shared" si="97"/>
        <v/>
      </c>
      <c r="EE78" s="23" t="str">
        <f t="shared" si="98"/>
        <v/>
      </c>
    </row>
    <row r="79" spans="1:135" ht="11.25" customHeight="1">
      <c r="A79" s="88" t="s">
        <v>185</v>
      </c>
      <c r="B79" s="88" t="s">
        <v>81</v>
      </c>
      <c r="C79" s="22" t="s">
        <v>202</v>
      </c>
      <c r="D79" s="22" t="s">
        <v>155</v>
      </c>
      <c r="E79" s="97">
        <v>1</v>
      </c>
      <c r="F79" s="106"/>
      <c r="G79" s="89">
        <v>41777</v>
      </c>
      <c r="H79" s="89">
        <v>41778</v>
      </c>
      <c r="I79" s="81"/>
      <c r="J79" s="88"/>
      <c r="K79" s="88"/>
      <c r="L79" s="81">
        <v>1</v>
      </c>
      <c r="M79" s="90" t="s">
        <v>203</v>
      </c>
      <c r="N79" s="98" t="s">
        <v>273</v>
      </c>
      <c r="O79" s="82">
        <f t="shared" si="102"/>
        <v>2</v>
      </c>
      <c r="P79" s="82">
        <f t="shared" si="103"/>
        <v>5</v>
      </c>
      <c r="Q79" s="82">
        <f t="shared" si="104"/>
        <v>2014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70"/>
        <v/>
      </c>
      <c r="DD79" s="23" t="str">
        <f t="shared" si="71"/>
        <v/>
      </c>
      <c r="DE79" s="23" t="str">
        <f t="shared" si="72"/>
        <v/>
      </c>
      <c r="DF79" s="23" t="str">
        <f t="shared" si="73"/>
        <v/>
      </c>
      <c r="DG79" s="23" t="str">
        <f t="shared" si="74"/>
        <v/>
      </c>
      <c r="DH79" s="23" t="str">
        <f t="shared" si="75"/>
        <v/>
      </c>
      <c r="DI79" s="23" t="str">
        <f t="shared" si="76"/>
        <v/>
      </c>
      <c r="DJ79" s="23" t="str">
        <f t="shared" si="77"/>
        <v/>
      </c>
      <c r="DK79" s="23" t="str">
        <f t="shared" si="78"/>
        <v/>
      </c>
      <c r="DL79" s="23" t="str">
        <f t="shared" si="79"/>
        <v/>
      </c>
      <c r="DM79" s="23" t="str">
        <f t="shared" si="80"/>
        <v/>
      </c>
      <c r="DN79" s="23" t="str">
        <f t="shared" si="81"/>
        <v/>
      </c>
      <c r="DO79" s="23" t="str">
        <f t="shared" si="82"/>
        <v/>
      </c>
      <c r="DP79" s="23" t="str">
        <f t="shared" si="83"/>
        <v/>
      </c>
      <c r="DQ79" s="23" t="str">
        <f t="shared" si="84"/>
        <v/>
      </c>
      <c r="DR79" s="23" t="str">
        <f t="shared" si="85"/>
        <v/>
      </c>
      <c r="DS79" s="23" t="str">
        <f t="shared" si="86"/>
        <v/>
      </c>
      <c r="DT79" s="23" t="str">
        <f t="shared" si="87"/>
        <v/>
      </c>
      <c r="DU79" s="23" t="str">
        <f t="shared" si="88"/>
        <v/>
      </c>
      <c r="DV79" s="23" t="str">
        <f t="shared" si="89"/>
        <v/>
      </c>
      <c r="DW79" s="23" t="str">
        <f t="shared" si="90"/>
        <v/>
      </c>
      <c r="DX79" s="23" t="str">
        <f t="shared" si="91"/>
        <v/>
      </c>
      <c r="DY79" s="23" t="str">
        <f t="shared" si="92"/>
        <v/>
      </c>
      <c r="DZ79" s="23" t="str">
        <f t="shared" si="93"/>
        <v/>
      </c>
      <c r="EA79" s="23" t="str">
        <f t="shared" si="94"/>
        <v/>
      </c>
      <c r="EB79" s="23" t="str">
        <f t="shared" si="95"/>
        <v/>
      </c>
      <c r="EC79" s="23" t="str">
        <f t="shared" si="96"/>
        <v/>
      </c>
      <c r="ED79" s="23" t="str">
        <f t="shared" si="97"/>
        <v/>
      </c>
      <c r="EE79" s="23" t="str">
        <f t="shared" si="98"/>
        <v/>
      </c>
    </row>
    <row r="80" spans="1:135" ht="11.25" customHeight="1">
      <c r="A80" s="88" t="s">
        <v>185</v>
      </c>
      <c r="B80" s="88" t="s">
        <v>81</v>
      </c>
      <c r="C80" s="22" t="s">
        <v>204</v>
      </c>
      <c r="D80" s="22" t="s">
        <v>160</v>
      </c>
      <c r="E80" s="97">
        <v>1</v>
      </c>
      <c r="F80" s="106"/>
      <c r="G80" s="89">
        <v>41779</v>
      </c>
      <c r="H80" s="89">
        <v>41781</v>
      </c>
      <c r="I80" s="81"/>
      <c r="J80" s="88"/>
      <c r="K80" s="88"/>
      <c r="L80" s="81">
        <v>1</v>
      </c>
      <c r="M80" s="90" t="s">
        <v>203</v>
      </c>
      <c r="N80" s="98" t="s">
        <v>273</v>
      </c>
      <c r="O80" s="82">
        <f t="shared" si="102"/>
        <v>2</v>
      </c>
      <c r="P80" s="82">
        <f t="shared" si="103"/>
        <v>5</v>
      </c>
      <c r="Q80" s="82">
        <f t="shared" si="104"/>
        <v>2014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70"/>
        <v/>
      </c>
      <c r="DD80" s="23" t="str">
        <f t="shared" si="71"/>
        <v/>
      </c>
      <c r="DE80" s="23" t="str">
        <f t="shared" si="72"/>
        <v/>
      </c>
      <c r="DF80" s="23" t="str">
        <f t="shared" si="73"/>
        <v/>
      </c>
      <c r="DG80" s="23" t="str">
        <f t="shared" si="74"/>
        <v/>
      </c>
      <c r="DH80" s="23" t="str">
        <f t="shared" si="75"/>
        <v/>
      </c>
      <c r="DI80" s="23" t="str">
        <f t="shared" si="76"/>
        <v/>
      </c>
      <c r="DJ80" s="23" t="str">
        <f t="shared" si="77"/>
        <v/>
      </c>
      <c r="DK80" s="23" t="str">
        <f t="shared" si="78"/>
        <v/>
      </c>
      <c r="DL80" s="23" t="str">
        <f t="shared" si="79"/>
        <v/>
      </c>
      <c r="DM80" s="23" t="str">
        <f t="shared" si="80"/>
        <v/>
      </c>
      <c r="DN80" s="23" t="str">
        <f t="shared" si="81"/>
        <v/>
      </c>
      <c r="DO80" s="23" t="str">
        <f t="shared" si="82"/>
        <v/>
      </c>
      <c r="DP80" s="23" t="str">
        <f t="shared" si="83"/>
        <v/>
      </c>
      <c r="DQ80" s="23" t="str">
        <f t="shared" si="84"/>
        <v/>
      </c>
      <c r="DR80" s="23" t="str">
        <f t="shared" si="85"/>
        <v/>
      </c>
      <c r="DS80" s="23" t="str">
        <f t="shared" si="86"/>
        <v/>
      </c>
      <c r="DT80" s="23" t="str">
        <f t="shared" si="87"/>
        <v/>
      </c>
      <c r="DU80" s="23" t="str">
        <f t="shared" si="88"/>
        <v/>
      </c>
      <c r="DV80" s="23" t="str">
        <f t="shared" si="89"/>
        <v/>
      </c>
      <c r="DW80" s="23" t="str">
        <f t="shared" si="90"/>
        <v/>
      </c>
      <c r="DX80" s="23" t="str">
        <f t="shared" si="91"/>
        <v/>
      </c>
      <c r="DY80" s="23" t="str">
        <f t="shared" si="92"/>
        <v/>
      </c>
      <c r="DZ80" s="23" t="str">
        <f t="shared" si="93"/>
        <v/>
      </c>
      <c r="EA80" s="23" t="str">
        <f t="shared" si="94"/>
        <v/>
      </c>
      <c r="EB80" s="23" t="str">
        <f t="shared" si="95"/>
        <v/>
      </c>
      <c r="EC80" s="23" t="str">
        <f t="shared" si="96"/>
        <v/>
      </c>
      <c r="ED80" s="23" t="str">
        <f t="shared" si="97"/>
        <v/>
      </c>
      <c r="EE80" s="23" t="str">
        <f t="shared" si="98"/>
        <v/>
      </c>
    </row>
    <row r="81" spans="1:135" ht="11.25" customHeight="1">
      <c r="A81" s="88" t="s">
        <v>185</v>
      </c>
      <c r="B81" s="88" t="s">
        <v>81</v>
      </c>
      <c r="C81" s="22" t="s">
        <v>205</v>
      </c>
      <c r="D81" s="22" t="s">
        <v>160</v>
      </c>
      <c r="E81" s="97">
        <v>1</v>
      </c>
      <c r="F81" s="106"/>
      <c r="G81" s="89">
        <v>41784</v>
      </c>
      <c r="H81" s="89"/>
      <c r="I81" s="81"/>
      <c r="J81" s="88"/>
      <c r="K81" s="88"/>
      <c r="L81" s="81">
        <v>1</v>
      </c>
      <c r="M81" s="90" t="s">
        <v>203</v>
      </c>
      <c r="N81" s="98" t="s">
        <v>273</v>
      </c>
      <c r="O81" s="82">
        <f t="shared" si="102"/>
        <v>3</v>
      </c>
      <c r="P81" s="82">
        <f t="shared" si="103"/>
        <v>5</v>
      </c>
      <c r="Q81" s="82">
        <f t="shared" si="104"/>
        <v>2014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70"/>
        <v/>
      </c>
      <c r="DD81" s="23" t="str">
        <f t="shared" si="71"/>
        <v/>
      </c>
      <c r="DE81" s="23" t="str">
        <f t="shared" si="72"/>
        <v/>
      </c>
      <c r="DF81" s="23" t="str">
        <f t="shared" si="73"/>
        <v/>
      </c>
      <c r="DG81" s="23" t="str">
        <f t="shared" si="74"/>
        <v/>
      </c>
      <c r="DH81" s="23" t="str">
        <f t="shared" si="75"/>
        <v/>
      </c>
      <c r="DI81" s="23" t="str">
        <f t="shared" si="76"/>
        <v/>
      </c>
      <c r="DJ81" s="23" t="str">
        <f t="shared" si="77"/>
        <v/>
      </c>
      <c r="DK81" s="23" t="str">
        <f t="shared" si="78"/>
        <v/>
      </c>
      <c r="DL81" s="23" t="str">
        <f t="shared" si="79"/>
        <v/>
      </c>
      <c r="DM81" s="23" t="str">
        <f t="shared" si="80"/>
        <v/>
      </c>
      <c r="DN81" s="23" t="str">
        <f t="shared" si="81"/>
        <v/>
      </c>
      <c r="DO81" s="23" t="str">
        <f t="shared" si="82"/>
        <v/>
      </c>
      <c r="DP81" s="23" t="str">
        <f t="shared" si="83"/>
        <v/>
      </c>
      <c r="DQ81" s="23" t="str">
        <f t="shared" si="84"/>
        <v/>
      </c>
      <c r="DR81" s="23" t="str">
        <f t="shared" si="85"/>
        <v/>
      </c>
      <c r="DS81" s="23" t="str">
        <f t="shared" si="86"/>
        <v/>
      </c>
      <c r="DT81" s="23" t="str">
        <f t="shared" si="87"/>
        <v/>
      </c>
      <c r="DU81" s="23" t="str">
        <f t="shared" si="88"/>
        <v/>
      </c>
      <c r="DV81" s="23" t="str">
        <f t="shared" si="89"/>
        <v/>
      </c>
      <c r="DW81" s="23" t="str">
        <f t="shared" si="90"/>
        <v/>
      </c>
      <c r="DX81" s="23" t="str">
        <f t="shared" si="91"/>
        <v/>
      </c>
      <c r="DY81" s="23" t="str">
        <f t="shared" si="92"/>
        <v/>
      </c>
      <c r="DZ81" s="23" t="str">
        <f t="shared" si="93"/>
        <v/>
      </c>
      <c r="EA81" s="23" t="str">
        <f t="shared" si="94"/>
        <v/>
      </c>
      <c r="EB81" s="23" t="str">
        <f t="shared" si="95"/>
        <v/>
      </c>
      <c r="EC81" s="23" t="str">
        <f t="shared" si="96"/>
        <v/>
      </c>
      <c r="ED81" s="23" t="str">
        <f t="shared" si="97"/>
        <v/>
      </c>
      <c r="EE81" s="23" t="str">
        <f t="shared" si="98"/>
        <v/>
      </c>
    </row>
    <row r="82" spans="1:135" ht="11.25" customHeight="1">
      <c r="A82" s="88" t="s">
        <v>185</v>
      </c>
      <c r="B82" s="88" t="s">
        <v>66</v>
      </c>
      <c r="C82" s="22" t="s">
        <v>206</v>
      </c>
      <c r="D82" s="22" t="s">
        <v>207</v>
      </c>
      <c r="E82" s="97">
        <v>1</v>
      </c>
      <c r="F82" s="106"/>
      <c r="G82" s="89">
        <v>41785</v>
      </c>
      <c r="H82" s="89"/>
      <c r="I82" s="81"/>
      <c r="J82" s="88"/>
      <c r="K82" s="88"/>
      <c r="L82" s="81">
        <v>1</v>
      </c>
      <c r="M82" s="90" t="s">
        <v>203</v>
      </c>
      <c r="N82" s="98" t="s">
        <v>273</v>
      </c>
      <c r="O82" s="82">
        <f t="shared" si="102"/>
        <v>3</v>
      </c>
      <c r="P82" s="82">
        <f t="shared" si="103"/>
        <v>5</v>
      </c>
      <c r="Q82" s="82">
        <f t="shared" si="104"/>
        <v>2014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70"/>
        <v/>
      </c>
      <c r="DD82" s="23" t="str">
        <f t="shared" si="71"/>
        <v/>
      </c>
      <c r="DE82" s="23" t="str">
        <f t="shared" si="72"/>
        <v/>
      </c>
      <c r="DF82" s="23" t="str">
        <f t="shared" si="73"/>
        <v/>
      </c>
      <c r="DG82" s="23" t="str">
        <f t="shared" si="74"/>
        <v/>
      </c>
      <c r="DH82" s="23" t="str">
        <f t="shared" si="75"/>
        <v/>
      </c>
      <c r="DI82" s="23" t="str">
        <f t="shared" si="76"/>
        <v/>
      </c>
      <c r="DJ82" s="23" t="str">
        <f t="shared" si="77"/>
        <v/>
      </c>
      <c r="DK82" s="23" t="str">
        <f t="shared" si="78"/>
        <v/>
      </c>
      <c r="DL82" s="23" t="str">
        <f t="shared" si="79"/>
        <v/>
      </c>
      <c r="DM82" s="23" t="str">
        <f t="shared" si="80"/>
        <v/>
      </c>
      <c r="DN82" s="23" t="str">
        <f t="shared" si="81"/>
        <v/>
      </c>
      <c r="DO82" s="23" t="str">
        <f t="shared" si="82"/>
        <v/>
      </c>
      <c r="DP82" s="23" t="str">
        <f t="shared" si="83"/>
        <v/>
      </c>
      <c r="DQ82" s="23" t="str">
        <f t="shared" si="84"/>
        <v/>
      </c>
      <c r="DR82" s="23" t="str">
        <f t="shared" si="85"/>
        <v/>
      </c>
      <c r="DS82" s="23" t="str">
        <f t="shared" si="86"/>
        <v/>
      </c>
      <c r="DT82" s="23" t="str">
        <f t="shared" si="87"/>
        <v/>
      </c>
      <c r="DU82" s="23" t="str">
        <f t="shared" si="88"/>
        <v/>
      </c>
      <c r="DV82" s="23" t="str">
        <f t="shared" si="89"/>
        <v/>
      </c>
      <c r="DW82" s="23" t="str">
        <f t="shared" si="90"/>
        <v/>
      </c>
      <c r="DX82" s="23" t="str">
        <f t="shared" si="91"/>
        <v/>
      </c>
      <c r="DY82" s="23" t="str">
        <f t="shared" si="92"/>
        <v/>
      </c>
      <c r="DZ82" s="23" t="str">
        <f t="shared" si="93"/>
        <v/>
      </c>
      <c r="EA82" s="23" t="str">
        <f t="shared" si="94"/>
        <v/>
      </c>
      <c r="EB82" s="23" t="str">
        <f t="shared" si="95"/>
        <v/>
      </c>
      <c r="EC82" s="23" t="str">
        <f t="shared" si="96"/>
        <v/>
      </c>
      <c r="ED82" s="23" t="str">
        <f t="shared" si="97"/>
        <v/>
      </c>
      <c r="EE82" s="23" t="str">
        <f t="shared" si="98"/>
        <v/>
      </c>
    </row>
    <row r="83" spans="1:135" ht="11.25" customHeight="1">
      <c r="A83" s="88" t="s">
        <v>185</v>
      </c>
      <c r="B83" s="88" t="s">
        <v>78</v>
      </c>
      <c r="C83" s="22" t="s">
        <v>208</v>
      </c>
      <c r="D83" s="22" t="s">
        <v>160</v>
      </c>
      <c r="E83" s="97">
        <v>1</v>
      </c>
      <c r="F83" s="106"/>
      <c r="G83" s="89">
        <v>42163</v>
      </c>
      <c r="H83" s="89"/>
      <c r="I83" s="81"/>
      <c r="J83" s="88"/>
      <c r="K83" s="88"/>
      <c r="L83" s="81">
        <v>1</v>
      </c>
      <c r="M83" s="90" t="s">
        <v>209</v>
      </c>
      <c r="N83" s="98" t="s">
        <v>274</v>
      </c>
      <c r="O83" s="82">
        <f t="shared" ref="O83:O88" si="105">IF(DAY(G83)&lt;=10,1,IF(DAY(G83)&gt;20,3,2))</f>
        <v>1</v>
      </c>
      <c r="P83" s="82">
        <f t="shared" ref="P83:P88" si="106">MONTH(G83)</f>
        <v>6</v>
      </c>
      <c r="Q83" s="82">
        <f t="shared" ref="Q83:Q88" si="107">YEAR(G83)</f>
        <v>2015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70"/>
        <v/>
      </c>
      <c r="DD83" s="23" t="str">
        <f t="shared" si="71"/>
        <v/>
      </c>
      <c r="DE83" s="23" t="str">
        <f t="shared" si="72"/>
        <v/>
      </c>
      <c r="DF83" s="23" t="str">
        <f t="shared" si="73"/>
        <v/>
      </c>
      <c r="DG83" s="23" t="str">
        <f t="shared" si="74"/>
        <v/>
      </c>
      <c r="DH83" s="23" t="str">
        <f t="shared" si="75"/>
        <v/>
      </c>
      <c r="DI83" s="23" t="str">
        <f t="shared" si="76"/>
        <v/>
      </c>
      <c r="DJ83" s="23" t="str">
        <f t="shared" si="77"/>
        <v/>
      </c>
      <c r="DK83" s="23" t="str">
        <f t="shared" si="78"/>
        <v/>
      </c>
      <c r="DL83" s="23" t="str">
        <f t="shared" si="79"/>
        <v/>
      </c>
      <c r="DM83" s="23" t="str">
        <f t="shared" si="80"/>
        <v/>
      </c>
      <c r="DN83" s="23" t="str">
        <f t="shared" si="81"/>
        <v/>
      </c>
      <c r="DO83" s="23" t="str">
        <f t="shared" si="82"/>
        <v/>
      </c>
      <c r="DP83" s="23" t="str">
        <f t="shared" si="83"/>
        <v/>
      </c>
      <c r="DQ83" s="23" t="str">
        <f t="shared" si="84"/>
        <v/>
      </c>
      <c r="DR83" s="23" t="str">
        <f t="shared" si="85"/>
        <v/>
      </c>
      <c r="DS83" s="23" t="str">
        <f t="shared" si="86"/>
        <v/>
      </c>
      <c r="DT83" s="23" t="str">
        <f t="shared" si="87"/>
        <v/>
      </c>
      <c r="DU83" s="23" t="str">
        <f t="shared" si="88"/>
        <v/>
      </c>
      <c r="DV83" s="23" t="str">
        <f t="shared" si="89"/>
        <v/>
      </c>
      <c r="DW83" s="23" t="str">
        <f t="shared" si="90"/>
        <v/>
      </c>
      <c r="DX83" s="23" t="str">
        <f t="shared" si="91"/>
        <v/>
      </c>
      <c r="DY83" s="23" t="str">
        <f t="shared" si="92"/>
        <v/>
      </c>
      <c r="DZ83" s="23" t="str">
        <f t="shared" si="93"/>
        <v/>
      </c>
      <c r="EA83" s="23" t="str">
        <f t="shared" si="94"/>
        <v/>
      </c>
      <c r="EB83" s="23" t="str">
        <f t="shared" si="95"/>
        <v/>
      </c>
      <c r="EC83" s="23" t="str">
        <f t="shared" si="96"/>
        <v/>
      </c>
      <c r="ED83" s="23" t="str">
        <f t="shared" si="97"/>
        <v/>
      </c>
      <c r="EE83" s="23" t="str">
        <f t="shared" si="98"/>
        <v/>
      </c>
    </row>
    <row r="84" spans="1:135" ht="11.25" customHeight="1">
      <c r="A84" s="88" t="s">
        <v>185</v>
      </c>
      <c r="B84" s="88" t="s">
        <v>81</v>
      </c>
      <c r="C84" s="22" t="s">
        <v>210</v>
      </c>
      <c r="D84" s="22" t="s">
        <v>160</v>
      </c>
      <c r="E84" s="97">
        <v>1</v>
      </c>
      <c r="F84" s="106"/>
      <c r="G84" s="89">
        <v>42187</v>
      </c>
      <c r="H84" s="89">
        <v>42199</v>
      </c>
      <c r="I84" s="81"/>
      <c r="J84" s="88"/>
      <c r="K84" s="88"/>
      <c r="L84" s="81">
        <v>1</v>
      </c>
      <c r="M84" s="90" t="s">
        <v>209</v>
      </c>
      <c r="N84" s="98" t="s">
        <v>274</v>
      </c>
      <c r="O84" s="82">
        <f t="shared" si="105"/>
        <v>1</v>
      </c>
      <c r="P84" s="82">
        <f t="shared" si="106"/>
        <v>7</v>
      </c>
      <c r="Q84" s="82">
        <f t="shared" si="107"/>
        <v>2015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70"/>
        <v/>
      </c>
      <c r="DD84" s="23" t="str">
        <f t="shared" si="71"/>
        <v/>
      </c>
      <c r="DE84" s="23" t="str">
        <f t="shared" si="72"/>
        <v/>
      </c>
      <c r="DF84" s="23" t="str">
        <f t="shared" si="73"/>
        <v/>
      </c>
      <c r="DG84" s="23" t="str">
        <f t="shared" si="74"/>
        <v/>
      </c>
      <c r="DH84" s="23" t="str">
        <f t="shared" si="75"/>
        <v/>
      </c>
      <c r="DI84" s="23" t="str">
        <f t="shared" si="76"/>
        <v/>
      </c>
      <c r="DJ84" s="23" t="str">
        <f t="shared" si="77"/>
        <v/>
      </c>
      <c r="DK84" s="23" t="str">
        <f t="shared" si="78"/>
        <v/>
      </c>
      <c r="DL84" s="23" t="str">
        <f t="shared" si="79"/>
        <v/>
      </c>
      <c r="DM84" s="23" t="str">
        <f t="shared" si="80"/>
        <v/>
      </c>
      <c r="DN84" s="23" t="str">
        <f t="shared" si="81"/>
        <v/>
      </c>
      <c r="DO84" s="23" t="str">
        <f t="shared" si="82"/>
        <v/>
      </c>
      <c r="DP84" s="23" t="str">
        <f t="shared" si="83"/>
        <v/>
      </c>
      <c r="DQ84" s="23" t="str">
        <f t="shared" si="84"/>
        <v/>
      </c>
      <c r="DR84" s="23" t="str">
        <f t="shared" si="85"/>
        <v/>
      </c>
      <c r="DS84" s="23" t="str">
        <f t="shared" si="86"/>
        <v/>
      </c>
      <c r="DT84" s="23" t="str">
        <f t="shared" si="87"/>
        <v/>
      </c>
      <c r="DU84" s="23" t="str">
        <f t="shared" si="88"/>
        <v/>
      </c>
      <c r="DV84" s="23" t="str">
        <f t="shared" si="89"/>
        <v/>
      </c>
      <c r="DW84" s="23" t="str">
        <f t="shared" si="90"/>
        <v/>
      </c>
      <c r="DX84" s="23" t="str">
        <f t="shared" si="91"/>
        <v/>
      </c>
      <c r="DY84" s="23" t="str">
        <f t="shared" si="92"/>
        <v/>
      </c>
      <c r="DZ84" s="23" t="str">
        <f t="shared" si="93"/>
        <v/>
      </c>
      <c r="EA84" s="23" t="str">
        <f t="shared" si="94"/>
        <v/>
      </c>
      <c r="EB84" s="23" t="str">
        <f t="shared" si="95"/>
        <v/>
      </c>
      <c r="EC84" s="23" t="str">
        <f t="shared" si="96"/>
        <v/>
      </c>
      <c r="ED84" s="23" t="str">
        <f t="shared" si="97"/>
        <v/>
      </c>
      <c r="EE84" s="23" t="str">
        <f t="shared" si="98"/>
        <v/>
      </c>
    </row>
    <row r="85" spans="1:135" ht="11.25" customHeight="1">
      <c r="A85" s="22" t="s">
        <v>185</v>
      </c>
      <c r="B85" s="22" t="s">
        <v>72</v>
      </c>
      <c r="C85" s="22" t="s">
        <v>213</v>
      </c>
      <c r="D85" s="22" t="s">
        <v>50</v>
      </c>
      <c r="E85" s="98">
        <v>1</v>
      </c>
      <c r="F85" s="107" t="s">
        <v>222</v>
      </c>
      <c r="G85" s="38">
        <v>42495</v>
      </c>
      <c r="H85" s="38">
        <v>42496</v>
      </c>
      <c r="I85" s="93"/>
      <c r="J85" s="22"/>
      <c r="K85" s="22"/>
      <c r="L85" s="93">
        <v>1</v>
      </c>
      <c r="M85" s="94" t="s">
        <v>212</v>
      </c>
      <c r="N85" s="98" t="s">
        <v>275</v>
      </c>
      <c r="O85" s="20">
        <f t="shared" si="105"/>
        <v>1</v>
      </c>
      <c r="P85" s="20">
        <f t="shared" si="106"/>
        <v>5</v>
      </c>
      <c r="Q85" s="20">
        <f t="shared" si="107"/>
        <v>2016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70"/>
        <v/>
      </c>
      <c r="DD85" s="23" t="str">
        <f t="shared" si="71"/>
        <v/>
      </c>
      <c r="DE85" s="23" t="str">
        <f t="shared" si="72"/>
        <v/>
      </c>
      <c r="DF85" s="23" t="str">
        <f t="shared" si="73"/>
        <v/>
      </c>
      <c r="DG85" s="23" t="str">
        <f t="shared" si="74"/>
        <v/>
      </c>
      <c r="DH85" s="23" t="str">
        <f t="shared" si="75"/>
        <v/>
      </c>
      <c r="DI85" s="23" t="str">
        <f t="shared" si="76"/>
        <v/>
      </c>
      <c r="DJ85" s="23" t="str">
        <f t="shared" si="77"/>
        <v/>
      </c>
      <c r="DK85" s="23" t="str">
        <f t="shared" si="78"/>
        <v/>
      </c>
      <c r="DL85" s="23" t="str">
        <f t="shared" si="79"/>
        <v/>
      </c>
      <c r="DM85" s="23" t="str">
        <f t="shared" si="80"/>
        <v/>
      </c>
      <c r="DN85" s="23" t="str">
        <f t="shared" si="81"/>
        <v/>
      </c>
      <c r="DO85" s="23" t="str">
        <f t="shared" si="82"/>
        <v/>
      </c>
      <c r="DP85" s="23" t="str">
        <f t="shared" si="83"/>
        <v/>
      </c>
      <c r="DQ85" s="23" t="str">
        <f t="shared" si="84"/>
        <v/>
      </c>
      <c r="DR85" s="23" t="str">
        <f t="shared" si="85"/>
        <v/>
      </c>
      <c r="DS85" s="23" t="str">
        <f t="shared" si="86"/>
        <v/>
      </c>
      <c r="DT85" s="23" t="str">
        <f t="shared" si="87"/>
        <v/>
      </c>
      <c r="DU85" s="23" t="str">
        <f t="shared" si="88"/>
        <v/>
      </c>
      <c r="DV85" s="23" t="str">
        <f t="shared" si="89"/>
        <v/>
      </c>
      <c r="DW85" s="23" t="str">
        <f t="shared" si="90"/>
        <v/>
      </c>
      <c r="DX85" s="23" t="str">
        <f t="shared" si="91"/>
        <v/>
      </c>
      <c r="DY85" s="23" t="str">
        <f t="shared" si="92"/>
        <v/>
      </c>
      <c r="DZ85" s="23" t="str">
        <f t="shared" si="93"/>
        <v/>
      </c>
      <c r="EA85" s="23" t="str">
        <f t="shared" si="94"/>
        <v/>
      </c>
      <c r="EB85" s="23" t="str">
        <f t="shared" si="95"/>
        <v/>
      </c>
      <c r="EC85" s="23" t="str">
        <f t="shared" si="96"/>
        <v/>
      </c>
      <c r="ED85" s="23" t="str">
        <f t="shared" si="97"/>
        <v/>
      </c>
      <c r="EE85" s="23" t="str">
        <f t="shared" si="98"/>
        <v/>
      </c>
    </row>
    <row r="86" spans="1:135" ht="11.25" customHeight="1">
      <c r="A86" s="22" t="s">
        <v>185</v>
      </c>
      <c r="B86" s="22" t="s">
        <v>78</v>
      </c>
      <c r="C86" s="22" t="s">
        <v>221</v>
      </c>
      <c r="D86" s="22" t="s">
        <v>160</v>
      </c>
      <c r="E86" s="98">
        <v>1</v>
      </c>
      <c r="F86" s="107"/>
      <c r="G86" s="38">
        <v>42866</v>
      </c>
      <c r="H86" s="38">
        <v>42869</v>
      </c>
      <c r="I86" s="93"/>
      <c r="J86" s="22"/>
      <c r="K86" s="22"/>
      <c r="L86" s="93">
        <v>1</v>
      </c>
      <c r="M86" s="94" t="s">
        <v>219</v>
      </c>
      <c r="N86" s="98" t="s">
        <v>276</v>
      </c>
      <c r="O86" s="20">
        <f t="shared" si="105"/>
        <v>2</v>
      </c>
      <c r="P86" s="20">
        <f t="shared" si="106"/>
        <v>5</v>
      </c>
      <c r="Q86" s="20">
        <f t="shared" si="107"/>
        <v>2017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</row>
    <row r="87" spans="1:135" ht="11.25" customHeight="1">
      <c r="A87" s="22" t="s">
        <v>185</v>
      </c>
      <c r="B87" s="22" t="s">
        <v>81</v>
      </c>
      <c r="C87" s="22" t="s">
        <v>182</v>
      </c>
      <c r="D87" s="22" t="s">
        <v>155</v>
      </c>
      <c r="E87" s="98">
        <v>1</v>
      </c>
      <c r="F87" s="107"/>
      <c r="G87" s="38">
        <v>42871</v>
      </c>
      <c r="H87" s="38"/>
      <c r="I87" s="93"/>
      <c r="J87" s="22"/>
      <c r="K87" s="22"/>
      <c r="L87" s="93">
        <v>1</v>
      </c>
      <c r="M87" s="94" t="s">
        <v>219</v>
      </c>
      <c r="N87" s="98" t="s">
        <v>276</v>
      </c>
      <c r="O87" s="20">
        <f t="shared" si="105"/>
        <v>2</v>
      </c>
      <c r="P87" s="20">
        <f t="shared" si="106"/>
        <v>5</v>
      </c>
      <c r="Q87" s="20">
        <f t="shared" si="107"/>
        <v>2017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</row>
    <row r="88" spans="1:135" ht="11.25" customHeight="1">
      <c r="A88" s="22" t="s">
        <v>185</v>
      </c>
      <c r="B88" s="22" t="s">
        <v>72</v>
      </c>
      <c r="C88" s="22" t="s">
        <v>220</v>
      </c>
      <c r="D88" s="22" t="s">
        <v>50</v>
      </c>
      <c r="E88" s="98">
        <v>1</v>
      </c>
      <c r="F88" s="107"/>
      <c r="G88" s="38">
        <v>42878</v>
      </c>
      <c r="H88" s="38"/>
      <c r="I88" s="93"/>
      <c r="J88" s="22"/>
      <c r="K88" s="22"/>
      <c r="L88" s="93">
        <v>1</v>
      </c>
      <c r="M88" s="94" t="s">
        <v>219</v>
      </c>
      <c r="N88" s="98" t="s">
        <v>276</v>
      </c>
      <c r="O88" s="20">
        <f t="shared" si="105"/>
        <v>3</v>
      </c>
      <c r="P88" s="20">
        <f t="shared" si="106"/>
        <v>5</v>
      </c>
      <c r="Q88" s="20">
        <f t="shared" si="107"/>
        <v>2017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</row>
    <row r="89" spans="1:135" ht="11.25" customHeight="1">
      <c r="A89" s="22" t="s">
        <v>185</v>
      </c>
      <c r="B89" s="88" t="s">
        <v>66</v>
      </c>
      <c r="C89" s="22" t="s">
        <v>218</v>
      </c>
      <c r="D89" s="22" t="s">
        <v>207</v>
      </c>
      <c r="E89" s="97">
        <v>1</v>
      </c>
      <c r="F89" s="106"/>
      <c r="G89" s="89">
        <v>42879</v>
      </c>
      <c r="H89" s="89"/>
      <c r="I89" s="76"/>
      <c r="J89" s="88"/>
      <c r="K89" s="88"/>
      <c r="L89" s="76">
        <v>1</v>
      </c>
      <c r="M89" s="90" t="s">
        <v>219</v>
      </c>
      <c r="N89" s="98" t="s">
        <v>276</v>
      </c>
      <c r="O89" s="80">
        <f t="shared" ref="O89:O96" si="108">IF(DAY(G89)&lt;=10,1,IF(DAY(G89)&gt;20,3,2))</f>
        <v>3</v>
      </c>
      <c r="P89" s="80">
        <f t="shared" ref="P89:P96" si="109">MONTH(G89)</f>
        <v>5</v>
      </c>
      <c r="Q89" s="80">
        <f t="shared" ref="Q89:Q96" si="110">YEAR(G89)</f>
        <v>2017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>IF(Q97=1977,IF($E97=0,"",$E97),"")</f>
        <v/>
      </c>
      <c r="DD89" s="23" t="str">
        <f>IF(Q97=1978,IF($E97=0,"",$E97),"")</f>
        <v/>
      </c>
      <c r="DE89" s="23" t="str">
        <f>IF(Q97=1979,IF($E97=0,"",$E97),"")</f>
        <v/>
      </c>
      <c r="DF89" s="23" t="str">
        <f>IF(Q97=1980,IF($E97=0,"",$E97),"")</f>
        <v/>
      </c>
      <c r="DG89" s="23" t="str">
        <f>IF(Q97=1981,IF($E97=0,"",$E97),"")</f>
        <v/>
      </c>
      <c r="DH89" s="23" t="str">
        <f>IF(Q97=1982,IF($E97=0,"",$E97),"")</f>
        <v/>
      </c>
      <c r="DI89" s="23" t="str">
        <f>IF(Q97=1983,IF($E97=0,"",$E97),"")</f>
        <v/>
      </c>
      <c r="DJ89" s="23" t="str">
        <f>IF(Q97=1984,IF($E97=0,"",$E97),"")</f>
        <v/>
      </c>
      <c r="DK89" s="23" t="str">
        <f>IF(Q97=1985,IF($E97=0,"",$E97),"")</f>
        <v/>
      </c>
      <c r="DL89" s="23" t="str">
        <f>IF(Q97=1986,IF($E97=0,"",$E97),"")</f>
        <v/>
      </c>
      <c r="DM89" s="23" t="str">
        <f>IF(Q97=1987,IF($E97=0,"",$E97),"")</f>
        <v/>
      </c>
      <c r="DN89" s="23" t="str">
        <f>IF(Q97=1988,IF($E97=0,"",$E97),"")</f>
        <v/>
      </c>
      <c r="DO89" s="23" t="str">
        <f>IF(Q97=1989,IF($E97=0,"",$E97),"")</f>
        <v/>
      </c>
      <c r="DP89" s="23" t="str">
        <f>IF(Q97=1990,IF($E97=0,"",$E97),"")</f>
        <v/>
      </c>
      <c r="DQ89" s="23" t="str">
        <f>IF(Q97=1991,IF($E97=0,"",$E97),"")</f>
        <v/>
      </c>
      <c r="DR89" s="23" t="str">
        <f>IF(Q97=1992,IF($E97=0,"",$E97),"")</f>
        <v/>
      </c>
      <c r="DS89" s="23" t="str">
        <f>IF(Q97=1993,IF($E97=0,"",$E97),"")</f>
        <v/>
      </c>
      <c r="DT89" s="23" t="str">
        <f>IF(Q97=1994,IF($E97=0,"",$E97),"")</f>
        <v/>
      </c>
      <c r="DU89" s="23" t="str">
        <f>IF(Q97=1995,IF($E97=0,"",$E97),"")</f>
        <v/>
      </c>
      <c r="DV89" s="23" t="str">
        <f>IF(Q97=1996,IF($E97=0,"",$E97),"")</f>
        <v/>
      </c>
      <c r="DW89" s="23" t="str">
        <f>IF(Q97=1997,IF($E97=0,"",$E97),"")</f>
        <v/>
      </c>
      <c r="DX89" s="23" t="str">
        <f>IF(Q97=1998,IF($E97=0,"",$E97),"")</f>
        <v/>
      </c>
      <c r="DY89" s="23" t="str">
        <f>IF(Q97=1999,IF($E97=0,"",$E97),"")</f>
        <v/>
      </c>
      <c r="DZ89" s="23" t="str">
        <f>IF(Q97=2000,IF($E97=0,"",$E97),"")</f>
        <v/>
      </c>
      <c r="EA89" s="23" t="str">
        <f>IF(Q97=2001,IF($E97=0,"",$E97),"")</f>
        <v/>
      </c>
      <c r="EB89" s="23" t="str">
        <f>IF(Q97=2002,IF($E97=0,"",$E97),"")</f>
        <v/>
      </c>
      <c r="EC89" s="23" t="str">
        <f>IF(Q97=2003,IF($E97=0,"",$E97),"")</f>
        <v/>
      </c>
      <c r="ED89" s="23" t="str">
        <f>IF(Q97=2004,IF($E97=0,"",$E97),"")</f>
        <v/>
      </c>
      <c r="EE89" s="23" t="str">
        <f>IF(Q97=2005,IF($E97=0,"",$E97),"")</f>
        <v/>
      </c>
    </row>
    <row r="90" spans="1:135" ht="11.25" customHeight="1">
      <c r="A90" s="22" t="s">
        <v>185</v>
      </c>
      <c r="B90" s="88" t="s">
        <v>81</v>
      </c>
      <c r="C90" s="22" t="s">
        <v>257</v>
      </c>
      <c r="D90" s="22" t="s">
        <v>156</v>
      </c>
      <c r="E90" s="97">
        <v>1</v>
      </c>
      <c r="F90" s="106"/>
      <c r="G90" s="89">
        <v>43221</v>
      </c>
      <c r="H90" s="89">
        <v>43222</v>
      </c>
      <c r="I90" s="76"/>
      <c r="J90" s="88"/>
      <c r="K90" s="88"/>
      <c r="L90" s="76">
        <v>1</v>
      </c>
      <c r="M90" s="94" t="s">
        <v>280</v>
      </c>
      <c r="N90" s="98" t="s">
        <v>277</v>
      </c>
      <c r="O90" s="80">
        <f t="shared" si="108"/>
        <v>1</v>
      </c>
      <c r="P90" s="80">
        <f t="shared" si="109"/>
        <v>5</v>
      </c>
      <c r="Q90" s="80">
        <f t="shared" si="110"/>
        <v>2018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>IF(Q98=1977,IF($E98=0,"",$E98),"")</f>
        <v/>
      </c>
      <c r="DD90" s="23" t="str">
        <f>IF(Q98=1978,IF($E98=0,"",$E98),"")</f>
        <v/>
      </c>
      <c r="DE90" s="23" t="str">
        <f>IF(Q98=1979,IF($E98=0,"",$E98),"")</f>
        <v/>
      </c>
      <c r="DF90" s="23" t="str">
        <f>IF(Q98=1980,IF($E98=0,"",$E98),"")</f>
        <v/>
      </c>
      <c r="DG90" s="23" t="str">
        <f>IF(Q98=1981,IF($E98=0,"",$E98),"")</f>
        <v/>
      </c>
      <c r="DH90" s="23" t="str">
        <f>IF(Q98=1982,IF($E98=0,"",$E98),"")</f>
        <v/>
      </c>
      <c r="DI90" s="23" t="str">
        <f>IF(Q98=1983,IF($E98=0,"",$E98),"")</f>
        <v/>
      </c>
      <c r="DJ90" s="23" t="str">
        <f>IF(Q98=1984,IF($E98=0,"",$E98),"")</f>
        <v/>
      </c>
      <c r="DK90" s="23" t="str">
        <f>IF(Q98=1985,IF($E98=0,"",$E98),"")</f>
        <v/>
      </c>
      <c r="DL90" s="23" t="str">
        <f>IF(Q98=1986,IF($E98=0,"",$E98),"")</f>
        <v/>
      </c>
      <c r="DM90" s="23" t="str">
        <f>IF(Q98=1987,IF($E98=0,"",$E98),"")</f>
        <v/>
      </c>
      <c r="DN90" s="23" t="str">
        <f>IF(Q98=1988,IF($E98=0,"",$E98),"")</f>
        <v/>
      </c>
      <c r="DO90" s="23" t="str">
        <f>IF(Q98=1989,IF($E98=0,"",$E98),"")</f>
        <v/>
      </c>
      <c r="DP90" s="23" t="str">
        <f>IF(Q98=1990,IF($E98=0,"",$E98),"")</f>
        <v/>
      </c>
      <c r="DQ90" s="23" t="str">
        <f>IF(Q98=1991,IF($E98=0,"",$E98),"")</f>
        <v/>
      </c>
      <c r="DR90" s="23" t="str">
        <f>IF(Q98=1992,IF($E98=0,"",$E98),"")</f>
        <v/>
      </c>
      <c r="DS90" s="23" t="str">
        <f>IF(Q98=1993,IF($E98=0,"",$E98),"")</f>
        <v/>
      </c>
      <c r="DT90" s="23" t="str">
        <f>IF(Q98=1994,IF($E98=0,"",$E98),"")</f>
        <v/>
      </c>
      <c r="DU90" s="23" t="str">
        <f>IF(Q98=1995,IF($E98=0,"",$E98),"")</f>
        <v/>
      </c>
      <c r="DV90" s="23" t="str">
        <f>IF(Q98=1996,IF($E98=0,"",$E98),"")</f>
        <v/>
      </c>
      <c r="DW90" s="23" t="str">
        <f>IF(Q98=1997,IF($E98=0,"",$E98),"")</f>
        <v/>
      </c>
      <c r="DX90" s="23" t="str">
        <f>IF(Q98=1998,IF($E98=0,"",$E98),"")</f>
        <v/>
      </c>
      <c r="DY90" s="23" t="str">
        <f>IF(Q98=1999,IF($E98=0,"",$E98),"")</f>
        <v/>
      </c>
      <c r="DZ90" s="23" t="str">
        <f>IF(Q98=2000,IF($E98=0,"",$E98),"")</f>
        <v/>
      </c>
      <c r="EA90" s="23" t="str">
        <f>IF(Q98=2001,IF($E98=0,"",$E98),"")</f>
        <v/>
      </c>
      <c r="EB90" s="23" t="str">
        <f>IF(Q98=2002,IF($E98=0,"",$E98),"")</f>
        <v/>
      </c>
      <c r="EC90" s="23" t="str">
        <f>IF(Q98=2003,IF($E98=0,"",$E98),"")</f>
        <v/>
      </c>
      <c r="ED90" s="23" t="str">
        <f>IF(Q98=2004,IF($E98=0,"",$E98),"")</f>
        <v/>
      </c>
      <c r="EE90" s="23" t="str">
        <f>IF(Q98=2005,IF($E98=0,"",$E98),"")</f>
        <v/>
      </c>
    </row>
    <row r="91" spans="1:135" ht="11.25" customHeight="1">
      <c r="A91" s="22" t="s">
        <v>185</v>
      </c>
      <c r="B91" s="88" t="s">
        <v>72</v>
      </c>
      <c r="C91" s="22" t="s">
        <v>260</v>
      </c>
      <c r="D91" s="22" t="s">
        <v>50</v>
      </c>
      <c r="E91" s="97">
        <v>1</v>
      </c>
      <c r="F91" s="106" t="s">
        <v>161</v>
      </c>
      <c r="G91" s="89">
        <v>43223</v>
      </c>
      <c r="H91" s="89">
        <v>43224</v>
      </c>
      <c r="I91" s="76"/>
      <c r="J91" s="88"/>
      <c r="K91" s="88"/>
      <c r="L91" s="76">
        <v>1</v>
      </c>
      <c r="M91" s="94" t="s">
        <v>280</v>
      </c>
      <c r="N91" s="98" t="s">
        <v>277</v>
      </c>
      <c r="O91" s="80">
        <f t="shared" si="108"/>
        <v>1</v>
      </c>
      <c r="P91" s="80">
        <f t="shared" si="109"/>
        <v>5</v>
      </c>
      <c r="Q91" s="80">
        <f t="shared" si="110"/>
        <v>2018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e">
        <f>IF(#REF!=1977,IF(#REF!=0,"",#REF!),"")</f>
        <v>#REF!</v>
      </c>
      <c r="DD91" s="23" t="e">
        <f>IF(#REF!=1978,IF(#REF!=0,"",#REF!),"")</f>
        <v>#REF!</v>
      </c>
      <c r="DE91" s="23" t="e">
        <f>IF(#REF!=1979,IF(#REF!=0,"",#REF!),"")</f>
        <v>#REF!</v>
      </c>
      <c r="DF91" s="23" t="e">
        <f>IF(#REF!=1980,IF(#REF!=0,"",#REF!),"")</f>
        <v>#REF!</v>
      </c>
      <c r="DG91" s="23" t="e">
        <f>IF(#REF!=1981,IF(#REF!=0,"",#REF!),"")</f>
        <v>#REF!</v>
      </c>
      <c r="DH91" s="23" t="e">
        <f>IF(#REF!=1982,IF(#REF!=0,"",#REF!),"")</f>
        <v>#REF!</v>
      </c>
      <c r="DI91" s="23" t="e">
        <f>IF(#REF!=1983,IF(#REF!=0,"",#REF!),"")</f>
        <v>#REF!</v>
      </c>
      <c r="DJ91" s="23" t="e">
        <f>IF(#REF!=1984,IF(#REF!=0,"",#REF!),"")</f>
        <v>#REF!</v>
      </c>
      <c r="DK91" s="23" t="e">
        <f>IF(#REF!=1985,IF(#REF!=0,"",#REF!),"")</f>
        <v>#REF!</v>
      </c>
      <c r="DL91" s="23" t="e">
        <f>IF(#REF!=1986,IF(#REF!=0,"",#REF!),"")</f>
        <v>#REF!</v>
      </c>
      <c r="DM91" s="23" t="e">
        <f>IF(#REF!=1987,IF(#REF!=0,"",#REF!),"")</f>
        <v>#REF!</v>
      </c>
      <c r="DN91" s="23" t="e">
        <f>IF(#REF!=1988,IF(#REF!=0,"",#REF!),"")</f>
        <v>#REF!</v>
      </c>
      <c r="DO91" s="23" t="e">
        <f>IF(#REF!=1989,IF(#REF!=0,"",#REF!),"")</f>
        <v>#REF!</v>
      </c>
      <c r="DP91" s="23" t="e">
        <f>IF(#REF!=1990,IF(#REF!=0,"",#REF!),"")</f>
        <v>#REF!</v>
      </c>
      <c r="DQ91" s="23" t="e">
        <f>IF(#REF!=1991,IF(#REF!=0,"",#REF!),"")</f>
        <v>#REF!</v>
      </c>
      <c r="DR91" s="23" t="e">
        <f>IF(#REF!=1992,IF(#REF!=0,"",#REF!),"")</f>
        <v>#REF!</v>
      </c>
      <c r="DS91" s="23" t="e">
        <f>IF(#REF!=1993,IF(#REF!=0,"",#REF!),"")</f>
        <v>#REF!</v>
      </c>
      <c r="DT91" s="23" t="e">
        <f>IF(#REF!=1994,IF(#REF!=0,"",#REF!),"")</f>
        <v>#REF!</v>
      </c>
      <c r="DU91" s="23" t="e">
        <f>IF(#REF!=1995,IF(#REF!=0,"",#REF!),"")</f>
        <v>#REF!</v>
      </c>
      <c r="DV91" s="23" t="e">
        <f>IF(#REF!=1996,IF(#REF!=0,"",#REF!),"")</f>
        <v>#REF!</v>
      </c>
      <c r="DW91" s="23" t="e">
        <f>IF(#REF!=1997,IF(#REF!=0,"",#REF!),"")</f>
        <v>#REF!</v>
      </c>
      <c r="DX91" s="23" t="e">
        <f>IF(#REF!=1998,IF(#REF!=0,"",#REF!),"")</f>
        <v>#REF!</v>
      </c>
      <c r="DY91" s="23" t="e">
        <f>IF(#REF!=1999,IF(#REF!=0,"",#REF!),"")</f>
        <v>#REF!</v>
      </c>
      <c r="DZ91" s="23" t="e">
        <f>IF(#REF!=2000,IF(#REF!=0,"",#REF!),"")</f>
        <v>#REF!</v>
      </c>
      <c r="EA91" s="23" t="e">
        <f>IF(#REF!=2001,IF(#REF!=0,"",#REF!),"")</f>
        <v>#REF!</v>
      </c>
      <c r="EB91" s="23" t="e">
        <f>IF(#REF!=2002,IF(#REF!=0,"",#REF!),"")</f>
        <v>#REF!</v>
      </c>
      <c r="EC91" s="23" t="e">
        <f>IF(#REF!=2003,IF(#REF!=0,"",#REF!),"")</f>
        <v>#REF!</v>
      </c>
      <c r="ED91" s="23" t="e">
        <f>IF(#REF!=2004,IF(#REF!=0,"",#REF!),"")</f>
        <v>#REF!</v>
      </c>
      <c r="EE91" s="23" t="e">
        <f>IF(#REF!=2005,IF(#REF!=0,"",#REF!),"")</f>
        <v>#REF!</v>
      </c>
    </row>
    <row r="92" spans="1:135" ht="11.25" customHeight="1">
      <c r="A92" s="22" t="s">
        <v>185</v>
      </c>
      <c r="B92" s="88" t="s">
        <v>83</v>
      </c>
      <c r="C92" s="22" t="s">
        <v>254</v>
      </c>
      <c r="D92" s="22" t="s">
        <v>47</v>
      </c>
      <c r="E92" s="97">
        <v>1</v>
      </c>
      <c r="F92" s="106"/>
      <c r="G92" s="89">
        <v>43246</v>
      </c>
      <c r="H92" s="89"/>
      <c r="I92" s="76"/>
      <c r="J92" s="117" t="s">
        <v>279</v>
      </c>
      <c r="K92" s="88"/>
      <c r="L92" s="76">
        <v>1</v>
      </c>
      <c r="M92" s="94" t="s">
        <v>280</v>
      </c>
      <c r="N92" s="98" t="s">
        <v>277</v>
      </c>
      <c r="O92" s="80">
        <f>IF(DAY(G92)&lt;=10,1,IF(DAY(G92)&gt;20,3,2))</f>
        <v>3</v>
      </c>
      <c r="P92" s="80">
        <f>MONTH(G92)</f>
        <v>5</v>
      </c>
      <c r="Q92" s="80">
        <f>YEAR(G92)</f>
        <v>2018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</row>
    <row r="93" spans="1:135" ht="11.25" customHeight="1">
      <c r="A93" s="22" t="s">
        <v>185</v>
      </c>
      <c r="B93" s="22" t="s">
        <v>81</v>
      </c>
      <c r="C93" s="122" t="s">
        <v>292</v>
      </c>
      <c r="D93" s="122" t="s">
        <v>160</v>
      </c>
      <c r="E93" s="97">
        <v>1</v>
      </c>
      <c r="F93" s="106"/>
      <c r="G93" s="89">
        <v>43605</v>
      </c>
      <c r="H93" s="89"/>
      <c r="I93" s="76"/>
      <c r="K93" s="88"/>
      <c r="L93" s="76">
        <v>1</v>
      </c>
      <c r="M93" s="94" t="s">
        <v>289</v>
      </c>
      <c r="N93" s="98" t="s">
        <v>290</v>
      </c>
      <c r="O93" s="80">
        <f t="shared" ref="O93" si="111">IF(DAY(G93)&lt;=10,1,IF(DAY(G93)&gt;20,3,2))</f>
        <v>2</v>
      </c>
      <c r="P93" s="80">
        <f t="shared" ref="P93" si="112">MONTH(G93)</f>
        <v>5</v>
      </c>
      <c r="Q93" s="80">
        <f t="shared" ref="Q93" si="113">YEAR(G93)</f>
        <v>2019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>IF(Q98=1977,IF($E98=0,"",$E98),"")</f>
        <v/>
      </c>
      <c r="DD93" s="23" t="str">
        <f>IF(Q98=1978,IF($E98=0,"",$E98),"")</f>
        <v/>
      </c>
      <c r="DE93" s="23" t="str">
        <f>IF(Q98=1979,IF($E98=0,"",$E98),"")</f>
        <v/>
      </c>
      <c r="DF93" s="23" t="str">
        <f>IF(Q98=1980,IF($E98=0,"",$E98),"")</f>
        <v/>
      </c>
      <c r="DG93" s="23" t="str">
        <f>IF(Q98=1981,IF($E98=0,"",$E98),"")</f>
        <v/>
      </c>
      <c r="DH93" s="23" t="str">
        <f>IF(Q98=1982,IF($E98=0,"",$E98),"")</f>
        <v/>
      </c>
      <c r="DI93" s="23" t="str">
        <f>IF(Q98=1983,IF($E98=0,"",$E98),"")</f>
        <v/>
      </c>
      <c r="DJ93" s="23" t="str">
        <f>IF(Q98=1984,IF($E98=0,"",$E98),"")</f>
        <v/>
      </c>
      <c r="DK93" s="23" t="str">
        <f>IF(Q98=1985,IF($E98=0,"",$E98),"")</f>
        <v/>
      </c>
      <c r="DL93" s="23" t="str">
        <f>IF(Q98=1986,IF($E98=0,"",$E98),"")</f>
        <v/>
      </c>
      <c r="DM93" s="23" t="str">
        <f>IF(Q98=1987,IF($E98=0,"",$E98),"")</f>
        <v/>
      </c>
      <c r="DN93" s="23" t="str">
        <f>IF(Q98=1988,IF($E98=0,"",$E98),"")</f>
        <v/>
      </c>
      <c r="DO93" s="23" t="str">
        <f>IF(Q98=1989,IF($E98=0,"",$E98),"")</f>
        <v/>
      </c>
      <c r="DP93" s="23" t="str">
        <f>IF(Q98=1990,IF($E98=0,"",$E98),"")</f>
        <v/>
      </c>
      <c r="DQ93" s="23" t="str">
        <f>IF(Q98=1991,IF($E98=0,"",$E98),"")</f>
        <v/>
      </c>
      <c r="DR93" s="23" t="str">
        <f>IF(Q98=1992,IF($E98=0,"",$E98),"")</f>
        <v/>
      </c>
      <c r="DS93" s="23" t="str">
        <f>IF(Q98=1993,IF($E98=0,"",$E98),"")</f>
        <v/>
      </c>
      <c r="DT93" s="23" t="str">
        <f>IF(Q98=1994,IF($E98=0,"",$E98),"")</f>
        <v/>
      </c>
      <c r="DU93" s="23" t="str">
        <f>IF(Q98=1995,IF($E98=0,"",$E98),"")</f>
        <v/>
      </c>
      <c r="DV93" s="23" t="str">
        <f>IF(Q98=1996,IF($E98=0,"",$E98),"")</f>
        <v/>
      </c>
      <c r="DW93" s="23" t="str">
        <f>IF(Q98=1997,IF($E98=0,"",$E98),"")</f>
        <v/>
      </c>
      <c r="DX93" s="23" t="str">
        <f>IF(Q98=1998,IF($E98=0,"",$E98),"")</f>
        <v/>
      </c>
      <c r="DY93" s="23" t="str">
        <f>IF(Q98=1999,IF($E98=0,"",$E98),"")</f>
        <v/>
      </c>
      <c r="DZ93" s="23" t="str">
        <f>IF(Q98=2000,IF($E98=0,"",$E98),"")</f>
        <v/>
      </c>
      <c r="EA93" s="23" t="str">
        <f>IF(Q98=2001,IF($E98=0,"",$E98),"")</f>
        <v/>
      </c>
      <c r="EB93" s="23" t="str">
        <f>IF(Q98=2002,IF($E98=0,"",$E98),"")</f>
        <v/>
      </c>
      <c r="EC93" s="23" t="str">
        <f>IF(Q98=2003,IF($E98=0,"",$E98),"")</f>
        <v/>
      </c>
      <c r="ED93" s="23" t="str">
        <f>IF(Q98=2004,IF($E98=0,"",$E98),"")</f>
        <v/>
      </c>
      <c r="EE93" s="23" t="str">
        <f>IF(Q98=2005,IF($E98=0,"",$E98),"")</f>
        <v/>
      </c>
    </row>
    <row r="94" spans="1:135" ht="11.25" customHeight="1">
      <c r="A94" s="22" t="s">
        <v>185</v>
      </c>
      <c r="B94" s="22" t="s">
        <v>72</v>
      </c>
      <c r="C94" s="122" t="s">
        <v>291</v>
      </c>
      <c r="D94" s="122" t="s">
        <v>50</v>
      </c>
      <c r="E94" s="97">
        <v>1</v>
      </c>
      <c r="F94" s="106"/>
      <c r="G94" s="89">
        <v>43606</v>
      </c>
      <c r="H94" s="89"/>
      <c r="I94" s="76"/>
      <c r="J94" s="88"/>
      <c r="K94" s="88"/>
      <c r="L94" s="76">
        <v>1</v>
      </c>
      <c r="M94" s="94" t="s">
        <v>289</v>
      </c>
      <c r="N94" s="98" t="s">
        <v>290</v>
      </c>
      <c r="O94" s="80">
        <f>IF(DAY(G94)&lt;=10,1,IF(DAY(G94)&gt;20,3,2))</f>
        <v>3</v>
      </c>
      <c r="P94" s="80">
        <f>MONTH(G94)</f>
        <v>5</v>
      </c>
      <c r="Q94" s="80">
        <f>YEAR(G94)</f>
        <v>2019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</row>
    <row r="95" spans="1:135" ht="11.25" customHeight="1">
      <c r="A95" s="22" t="s">
        <v>185</v>
      </c>
      <c r="B95" s="22" t="s">
        <v>72</v>
      </c>
      <c r="C95" s="122" t="s">
        <v>295</v>
      </c>
      <c r="D95" s="122" t="s">
        <v>50</v>
      </c>
      <c r="E95" s="97">
        <v>1</v>
      </c>
      <c r="F95" s="106"/>
      <c r="G95" s="89">
        <v>43979</v>
      </c>
      <c r="H95" s="89">
        <v>43983</v>
      </c>
      <c r="I95" s="76"/>
      <c r="J95" s="88"/>
      <c r="K95" s="88"/>
      <c r="L95" s="76">
        <v>1</v>
      </c>
      <c r="M95" s="94" t="s">
        <v>293</v>
      </c>
      <c r="N95" s="98" t="s">
        <v>294</v>
      </c>
      <c r="O95" s="80">
        <f>IF(DAY(G95)&lt;=10,1,IF(DAY(G95)&gt;20,3,2))</f>
        <v>3</v>
      </c>
      <c r="P95" s="80">
        <f>MONTH(G95)</f>
        <v>5</v>
      </c>
      <c r="Q95" s="80">
        <f>YEAR(G95)</f>
        <v>2020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</row>
    <row r="96" spans="1:135" ht="11.25" customHeight="1">
      <c r="A96" s="22" t="s">
        <v>185</v>
      </c>
      <c r="B96" s="22" t="s">
        <v>81</v>
      </c>
      <c r="C96" s="122" t="s">
        <v>296</v>
      </c>
      <c r="D96" s="122" t="s">
        <v>156</v>
      </c>
      <c r="E96" s="97">
        <v>1</v>
      </c>
      <c r="F96" s="106"/>
      <c r="G96" s="89">
        <v>44010</v>
      </c>
      <c r="H96" s="89"/>
      <c r="I96" s="76"/>
      <c r="K96" s="88"/>
      <c r="L96" s="76">
        <v>1</v>
      </c>
      <c r="M96" s="94" t="s">
        <v>293</v>
      </c>
      <c r="N96" s="98" t="s">
        <v>294</v>
      </c>
      <c r="O96" s="80">
        <f t="shared" si="108"/>
        <v>3</v>
      </c>
      <c r="P96" s="80">
        <f t="shared" si="109"/>
        <v>6</v>
      </c>
      <c r="Q96" s="80">
        <f t="shared" si="110"/>
        <v>2020</v>
      </c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>IF(Q101=1977,IF($E101=0,"",$E101),"")</f>
        <v/>
      </c>
      <c r="DD96" s="23" t="str">
        <f>IF(Q101=1978,IF($E101=0,"",$E101),"")</f>
        <v/>
      </c>
      <c r="DE96" s="23" t="str">
        <f>IF(Q101=1979,IF($E101=0,"",$E101),"")</f>
        <v/>
      </c>
      <c r="DF96" s="23" t="str">
        <f>IF(Q101=1980,IF($E101=0,"",$E101),"")</f>
        <v/>
      </c>
      <c r="DG96" s="23" t="str">
        <f>IF(Q101=1981,IF($E101=0,"",$E101),"")</f>
        <v/>
      </c>
      <c r="DH96" s="23" t="str">
        <f>IF(Q101=1982,IF($E101=0,"",$E101),"")</f>
        <v/>
      </c>
      <c r="DI96" s="23" t="str">
        <f>IF(Q101=1983,IF($E101=0,"",$E101),"")</f>
        <v/>
      </c>
      <c r="DJ96" s="23" t="str">
        <f>IF(Q101=1984,IF($E101=0,"",$E101),"")</f>
        <v/>
      </c>
      <c r="DK96" s="23" t="str">
        <f>IF(Q101=1985,IF($E101=0,"",$E101),"")</f>
        <v/>
      </c>
      <c r="DL96" s="23" t="str">
        <f>IF(Q101=1986,IF($E101=0,"",$E101),"")</f>
        <v/>
      </c>
      <c r="DM96" s="23" t="str">
        <f>IF(Q101=1987,IF($E101=0,"",$E101),"")</f>
        <v/>
      </c>
      <c r="DN96" s="23" t="str">
        <f>IF(Q101=1988,IF($E101=0,"",$E101),"")</f>
        <v/>
      </c>
      <c r="DO96" s="23" t="str">
        <f>IF(Q101=1989,IF($E101=0,"",$E101),"")</f>
        <v/>
      </c>
      <c r="DP96" s="23" t="str">
        <f>IF(Q101=1990,IF($E101=0,"",$E101),"")</f>
        <v/>
      </c>
      <c r="DQ96" s="23" t="str">
        <f>IF(Q101=1991,IF($E101=0,"",$E101),"")</f>
        <v/>
      </c>
      <c r="DR96" s="23" t="str">
        <f>IF(Q101=1992,IF($E101=0,"",$E101),"")</f>
        <v/>
      </c>
      <c r="DS96" s="23" t="str">
        <f>IF(Q101=1993,IF($E101=0,"",$E101),"")</f>
        <v/>
      </c>
      <c r="DT96" s="23" t="str">
        <f>IF(Q101=1994,IF($E101=0,"",$E101),"")</f>
        <v/>
      </c>
      <c r="DU96" s="23" t="str">
        <f>IF(Q101=1995,IF($E101=0,"",$E101),"")</f>
        <v/>
      </c>
      <c r="DV96" s="23" t="str">
        <f>IF(Q101=1996,IF($E101=0,"",$E101),"")</f>
        <v/>
      </c>
      <c r="DW96" s="23" t="str">
        <f>IF(Q101=1997,IF($E101=0,"",$E101),"")</f>
        <v/>
      </c>
      <c r="DX96" s="23" t="str">
        <f>IF(Q101=1998,IF($E101=0,"",$E101),"")</f>
        <v/>
      </c>
      <c r="DY96" s="23" t="str">
        <f>IF(Q101=1999,IF($E101=0,"",$E101),"")</f>
        <v/>
      </c>
      <c r="DZ96" s="23" t="str">
        <f>IF(Q101=2000,IF($E101=0,"",$E101),"")</f>
        <v/>
      </c>
      <c r="EA96" s="23" t="str">
        <f>IF(Q101=2001,IF($E101=0,"",$E101),"")</f>
        <v/>
      </c>
      <c r="EB96" s="23" t="str">
        <f>IF(Q101=2002,IF($E101=0,"",$E101),"")</f>
        <v/>
      </c>
      <c r="EC96" s="23" t="str">
        <f>IF(Q101=2003,IF($E101=0,"",$E101),"")</f>
        <v/>
      </c>
      <c r="ED96" s="23" t="str">
        <f>IF(Q101=2004,IF($E101=0,"",$E101),"")</f>
        <v/>
      </c>
      <c r="EE96" s="23" t="str">
        <f>IF(Q101=2005,IF($E101=0,"",$E101),"")</f>
        <v/>
      </c>
    </row>
    <row r="97" spans="1:135" ht="11.25" customHeight="1">
      <c r="A97" s="22" t="s">
        <v>185</v>
      </c>
      <c r="B97" s="22" t="s">
        <v>79</v>
      </c>
      <c r="C97" s="22" t="s">
        <v>297</v>
      </c>
      <c r="D97" s="22" t="s">
        <v>255</v>
      </c>
      <c r="E97" s="98">
        <v>1</v>
      </c>
      <c r="F97" s="107"/>
      <c r="G97" s="38">
        <v>44329</v>
      </c>
      <c r="H97" s="38"/>
      <c r="I97" s="123"/>
      <c r="J97" s="22"/>
      <c r="K97" s="22"/>
      <c r="L97" s="123">
        <v>1</v>
      </c>
      <c r="M97" s="94" t="s">
        <v>298</v>
      </c>
      <c r="N97" s="98" t="s">
        <v>299</v>
      </c>
      <c r="O97" s="124">
        <f>IF(DAY(G97)&lt;=10,1,IF(DAY(G97)&gt;20,3,2))</f>
        <v>2</v>
      </c>
      <c r="P97" s="124">
        <f>MONTH(G97)</f>
        <v>5</v>
      </c>
      <c r="Q97" s="124">
        <f>YEAR(G97)</f>
        <v>2021</v>
      </c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e">
        <f>IF(#REF!=1977,IF(#REF!=0,"",#REF!),"")</f>
        <v>#REF!</v>
      </c>
      <c r="DD97" s="23" t="e">
        <f>IF(#REF!=1978,IF(#REF!=0,"",#REF!),"")</f>
        <v>#REF!</v>
      </c>
      <c r="DE97" s="23" t="e">
        <f>IF(#REF!=1979,IF(#REF!=0,"",#REF!),"")</f>
        <v>#REF!</v>
      </c>
      <c r="DF97" s="23" t="e">
        <f>IF(#REF!=1980,IF(#REF!=0,"",#REF!),"")</f>
        <v>#REF!</v>
      </c>
      <c r="DG97" s="23" t="e">
        <f>IF(#REF!=1981,IF(#REF!=0,"",#REF!),"")</f>
        <v>#REF!</v>
      </c>
      <c r="DH97" s="23" t="e">
        <f>IF(#REF!=1982,IF(#REF!=0,"",#REF!),"")</f>
        <v>#REF!</v>
      </c>
      <c r="DI97" s="23" t="e">
        <f>IF(#REF!=1983,IF(#REF!=0,"",#REF!),"")</f>
        <v>#REF!</v>
      </c>
      <c r="DJ97" s="23" t="e">
        <f>IF(#REF!=1984,IF(#REF!=0,"",#REF!),"")</f>
        <v>#REF!</v>
      </c>
      <c r="DK97" s="23" t="e">
        <f>IF(#REF!=1985,IF(#REF!=0,"",#REF!),"")</f>
        <v>#REF!</v>
      </c>
      <c r="DL97" s="23" t="e">
        <f>IF(#REF!=1986,IF(#REF!=0,"",#REF!),"")</f>
        <v>#REF!</v>
      </c>
      <c r="DM97" s="23" t="e">
        <f>IF(#REF!=1987,IF(#REF!=0,"",#REF!),"")</f>
        <v>#REF!</v>
      </c>
      <c r="DN97" s="23" t="e">
        <f>IF(#REF!=1988,IF(#REF!=0,"",#REF!),"")</f>
        <v>#REF!</v>
      </c>
      <c r="DO97" s="23" t="e">
        <f>IF(#REF!=1989,IF(#REF!=0,"",#REF!),"")</f>
        <v>#REF!</v>
      </c>
      <c r="DP97" s="23" t="e">
        <f>IF(#REF!=1990,IF(#REF!=0,"",#REF!),"")</f>
        <v>#REF!</v>
      </c>
      <c r="DQ97" s="23" t="e">
        <f>IF(#REF!=1991,IF(#REF!=0,"",#REF!),"")</f>
        <v>#REF!</v>
      </c>
      <c r="DR97" s="23" t="e">
        <f>IF(#REF!=1992,IF(#REF!=0,"",#REF!),"")</f>
        <v>#REF!</v>
      </c>
      <c r="DS97" s="23" t="e">
        <f>IF(#REF!=1993,IF(#REF!=0,"",#REF!),"")</f>
        <v>#REF!</v>
      </c>
      <c r="DT97" s="23" t="e">
        <f>IF(#REF!=1994,IF(#REF!=0,"",#REF!),"")</f>
        <v>#REF!</v>
      </c>
      <c r="DU97" s="23" t="e">
        <f>IF(#REF!=1995,IF(#REF!=0,"",#REF!),"")</f>
        <v>#REF!</v>
      </c>
      <c r="DV97" s="23" t="e">
        <f>IF(#REF!=1996,IF(#REF!=0,"",#REF!),"")</f>
        <v>#REF!</v>
      </c>
      <c r="DW97" s="23" t="e">
        <f>IF(#REF!=1997,IF(#REF!=0,"",#REF!),"")</f>
        <v>#REF!</v>
      </c>
      <c r="DX97" s="23" t="e">
        <f>IF(#REF!=1998,IF(#REF!=0,"",#REF!),"")</f>
        <v>#REF!</v>
      </c>
      <c r="DY97" s="23" t="e">
        <f>IF(#REF!=1999,IF(#REF!=0,"",#REF!),"")</f>
        <v>#REF!</v>
      </c>
      <c r="DZ97" s="23" t="e">
        <f>IF(#REF!=2000,IF(#REF!=0,"",#REF!),"")</f>
        <v>#REF!</v>
      </c>
      <c r="EA97" s="23" t="e">
        <f>IF(#REF!=2001,IF(#REF!=0,"",#REF!),"")</f>
        <v>#REF!</v>
      </c>
      <c r="EB97" s="23" t="e">
        <f>IF(#REF!=2002,IF(#REF!=0,"",#REF!),"")</f>
        <v>#REF!</v>
      </c>
      <c r="EC97" s="23" t="e">
        <f>IF(#REF!=2003,IF(#REF!=0,"",#REF!),"")</f>
        <v>#REF!</v>
      </c>
      <c r="ED97" s="23" t="e">
        <f>IF(#REF!=2004,IF(#REF!=0,"",#REF!),"")</f>
        <v>#REF!</v>
      </c>
      <c r="EE97" s="23" t="e">
        <f>IF(#REF!=2005,IF(#REF!=0,"",#REF!),"")</f>
        <v>#REF!</v>
      </c>
    </row>
    <row r="98" spans="1:135" ht="11.25" customHeight="1">
      <c r="A98" s="22" t="s">
        <v>185</v>
      </c>
      <c r="B98" s="22" t="s">
        <v>78</v>
      </c>
      <c r="C98" s="22" t="s">
        <v>300</v>
      </c>
      <c r="D98" s="22" t="s">
        <v>140</v>
      </c>
      <c r="E98" s="98">
        <v>1</v>
      </c>
      <c r="F98" s="107"/>
      <c r="G98" s="38">
        <v>44347</v>
      </c>
      <c r="H98" s="38">
        <v>44348</v>
      </c>
      <c r="I98" s="123"/>
      <c r="J98" s="22"/>
      <c r="K98" s="22"/>
      <c r="L98" s="123">
        <v>1</v>
      </c>
      <c r="M98" s="94" t="s">
        <v>298</v>
      </c>
      <c r="N98" s="98" t="s">
        <v>299</v>
      </c>
      <c r="O98" s="124">
        <f>IF(DAY(G98)&lt;=10,1,IF(DAY(G98)&gt;20,3,2))</f>
        <v>3</v>
      </c>
      <c r="P98" s="124">
        <f>MONTH(G98)</f>
        <v>5</v>
      </c>
      <c r="Q98" s="124">
        <f>YEAR(G98)</f>
        <v>2021</v>
      </c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>IF(Q100=1977,IF($E100=0,"",$E100),"")</f>
        <v/>
      </c>
      <c r="DD98" s="23" t="str">
        <f>IF(Q100=1978,IF($E100=0,"",$E100),"")</f>
        <v/>
      </c>
      <c r="DE98" s="23" t="str">
        <f>IF(Q100=1979,IF($E100=0,"",$E100),"")</f>
        <v/>
      </c>
      <c r="DF98" s="23" t="str">
        <f>IF(Q100=1980,IF($E100=0,"",$E100),"")</f>
        <v/>
      </c>
      <c r="DG98" s="23" t="str">
        <f>IF(Q100=1981,IF($E100=0,"",$E100),"")</f>
        <v/>
      </c>
      <c r="DH98" s="23" t="str">
        <f>IF(Q100=1982,IF($E100=0,"",$E100),"")</f>
        <v/>
      </c>
      <c r="DI98" s="23" t="str">
        <f>IF(Q100=1983,IF($E100=0,"",$E100),"")</f>
        <v/>
      </c>
      <c r="DJ98" s="23" t="str">
        <f>IF(Q100=1984,IF($E100=0,"",$E100),"")</f>
        <v/>
      </c>
      <c r="DK98" s="23" t="str">
        <f>IF(Q100=1985,IF($E100=0,"",$E100),"")</f>
        <v/>
      </c>
      <c r="DL98" s="23" t="str">
        <f>IF(Q100=1986,IF($E100=0,"",$E100),"")</f>
        <v/>
      </c>
      <c r="DM98" s="23" t="str">
        <f>IF(Q100=1987,IF($E100=0,"",$E100),"")</f>
        <v/>
      </c>
      <c r="DN98" s="23" t="str">
        <f>IF(Q100=1988,IF($E100=0,"",$E100),"")</f>
        <v/>
      </c>
      <c r="DO98" s="23" t="str">
        <f>IF(Q100=1989,IF($E100=0,"",$E100),"")</f>
        <v/>
      </c>
      <c r="DP98" s="23" t="str">
        <f>IF(Q100=1990,IF($E100=0,"",$E100),"")</f>
        <v/>
      </c>
      <c r="DQ98" s="23" t="str">
        <f>IF(Q100=1991,IF($E100=0,"",$E100),"")</f>
        <v/>
      </c>
      <c r="DR98" s="23" t="str">
        <f>IF(Q100=1992,IF($E100=0,"",$E100),"")</f>
        <v/>
      </c>
      <c r="DS98" s="23" t="str">
        <f>IF(Q100=1993,IF($E100=0,"",$E100),"")</f>
        <v/>
      </c>
      <c r="DT98" s="23" t="str">
        <f>IF(Q100=1994,IF($E100=0,"",$E100),"")</f>
        <v/>
      </c>
      <c r="DU98" s="23" t="str">
        <f>IF(Q100=1995,IF($E100=0,"",$E100),"")</f>
        <v/>
      </c>
      <c r="DV98" s="23" t="str">
        <f>IF(Q100=1996,IF($E100=0,"",$E100),"")</f>
        <v/>
      </c>
      <c r="DW98" s="23" t="str">
        <f>IF(Q100=1997,IF($E100=0,"",$E100),"")</f>
        <v/>
      </c>
      <c r="DX98" s="23" t="str">
        <f>IF(Q100=1998,IF($E100=0,"",$E100),"")</f>
        <v/>
      </c>
      <c r="DY98" s="23" t="str">
        <f>IF(Q100=1999,IF($E100=0,"",$E100),"")</f>
        <v/>
      </c>
      <c r="DZ98" s="23" t="str">
        <f>IF(Q100=2000,IF($E100=0,"",$E100),"")</f>
        <v/>
      </c>
      <c r="EA98" s="23" t="str">
        <f>IF(Q100=2001,IF($E100=0,"",$E100),"")</f>
        <v/>
      </c>
      <c r="EB98" s="23" t="str">
        <f>IF(Q100=2002,IF($E100=0,"",$E100),"")</f>
        <v/>
      </c>
      <c r="EC98" s="23" t="str">
        <f>IF(Q100=2003,IF($E100=0,"",$E100),"")</f>
        <v/>
      </c>
      <c r="ED98" s="23" t="str">
        <f>IF(Q100=2004,IF($E100=0,"",$E100),"")</f>
        <v/>
      </c>
      <c r="EE98" s="23" t="str">
        <f>IF(Q100=2005,IF($E100=0,"",$E100),"")</f>
        <v/>
      </c>
    </row>
    <row r="99" spans="1:135" ht="11.25" customHeight="1">
      <c r="A99" s="22" t="s">
        <v>185</v>
      </c>
      <c r="B99" s="22" t="s">
        <v>81</v>
      </c>
      <c r="C99" s="122" t="s">
        <v>301</v>
      </c>
      <c r="D99" s="122" t="s">
        <v>160</v>
      </c>
      <c r="E99" s="97">
        <v>1</v>
      </c>
      <c r="F99" s="106"/>
      <c r="G99" s="89">
        <v>44356</v>
      </c>
      <c r="H99" s="89">
        <v>44357</v>
      </c>
      <c r="I99" s="76"/>
      <c r="K99" s="88"/>
      <c r="L99" s="76">
        <v>1</v>
      </c>
      <c r="M99" s="94" t="s">
        <v>298</v>
      </c>
      <c r="N99" s="98" t="s">
        <v>299</v>
      </c>
      <c r="O99" s="80">
        <f t="shared" ref="O99" si="114">IF(DAY(G99)&lt;=10,1,IF(DAY(G99)&gt;20,3,2))</f>
        <v>1</v>
      </c>
      <c r="P99" s="80">
        <f t="shared" ref="P99" si="115">MONTH(G99)</f>
        <v>6</v>
      </c>
      <c r="Q99" s="80">
        <f t="shared" ref="Q99" si="116">YEAR(G99)</f>
        <v>2021</v>
      </c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</row>
    <row r="100" spans="1:135" ht="11.25" customHeight="1">
      <c r="A100" s="88" t="s">
        <v>185</v>
      </c>
      <c r="B100" s="88" t="s">
        <v>81</v>
      </c>
      <c r="C100" s="22" t="s">
        <v>301</v>
      </c>
      <c r="D100" s="22" t="s">
        <v>160</v>
      </c>
      <c r="E100" s="97">
        <v>1</v>
      </c>
      <c r="F100" s="106"/>
      <c r="G100" s="89">
        <v>44356</v>
      </c>
      <c r="H100" s="89">
        <v>44357</v>
      </c>
      <c r="I100" s="81"/>
      <c r="J100" s="88"/>
      <c r="K100" s="88"/>
      <c r="L100" s="81">
        <v>1</v>
      </c>
      <c r="M100" s="94" t="s">
        <v>298</v>
      </c>
      <c r="N100" s="98" t="s">
        <v>299</v>
      </c>
      <c r="O100" s="82">
        <f t="shared" ref="O100" si="117">IF(DAY(G100)&lt;=10,1,IF(DAY(G100)&gt;20,3,2))</f>
        <v>1</v>
      </c>
      <c r="P100" s="82">
        <f t="shared" ref="P100" si="118">MONTH(G100)</f>
        <v>6</v>
      </c>
      <c r="Q100" s="82">
        <f t="shared" ref="Q100" si="119">YEAR(G100)</f>
        <v>2021</v>
      </c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>IF(Q100=1977,IF($E100=0,"",$E100),"")</f>
        <v/>
      </c>
      <c r="DD100" s="23" t="str">
        <f>IF(Q100=1978,IF($E100=0,"",$E100),"")</f>
        <v/>
      </c>
      <c r="DE100" s="23" t="str">
        <f>IF(Q100=1979,IF($E100=0,"",$E100),"")</f>
        <v/>
      </c>
      <c r="DF100" s="23" t="str">
        <f>IF(Q100=1980,IF($E100=0,"",$E100),"")</f>
        <v/>
      </c>
      <c r="DG100" s="23" t="str">
        <f>IF(Q100=1981,IF($E100=0,"",$E100),"")</f>
        <v/>
      </c>
      <c r="DH100" s="23" t="str">
        <f>IF(Q100=1982,IF($E100=0,"",$E100),"")</f>
        <v/>
      </c>
      <c r="DI100" s="23" t="str">
        <f>IF(Q100=1983,IF($E100=0,"",$E100),"")</f>
        <v/>
      </c>
      <c r="DJ100" s="23" t="str">
        <f>IF(Q100=1984,IF($E100=0,"",$E100),"")</f>
        <v/>
      </c>
      <c r="DK100" s="23" t="str">
        <f>IF(Q100=1985,IF($E100=0,"",$E100),"")</f>
        <v/>
      </c>
      <c r="DL100" s="23" t="str">
        <f>IF(Q100=1986,IF($E100=0,"",$E100),"")</f>
        <v/>
      </c>
      <c r="DM100" s="23" t="str">
        <f>IF(Q100=1987,IF($E100=0,"",$E100),"")</f>
        <v/>
      </c>
      <c r="DN100" s="23" t="str">
        <f>IF(Q100=1988,IF($E100=0,"",$E100),"")</f>
        <v/>
      </c>
      <c r="DO100" s="23" t="str">
        <f>IF(Q100=1989,IF($E100=0,"",$E100),"")</f>
        <v/>
      </c>
      <c r="DP100" s="23" t="str">
        <f>IF(Q100=1990,IF($E100=0,"",$E100),"")</f>
        <v/>
      </c>
      <c r="DQ100" s="23" t="str">
        <f>IF(Q100=1991,IF($E100=0,"",$E100),"")</f>
        <v/>
      </c>
      <c r="DR100" s="23" t="str">
        <f>IF(Q100=1992,IF($E100=0,"",$E100),"")</f>
        <v/>
      </c>
      <c r="DS100" s="23" t="str">
        <f>IF(Q100=1993,IF($E100=0,"",$E100),"")</f>
        <v/>
      </c>
      <c r="DT100" s="23" t="str">
        <f>IF(Q100=1994,IF($E100=0,"",$E100),"")</f>
        <v/>
      </c>
      <c r="DU100" s="23" t="str">
        <f>IF(Q100=1995,IF($E100=0,"",$E100),"")</f>
        <v/>
      </c>
      <c r="DV100" s="23" t="str">
        <f>IF(Q100=1996,IF($E100=0,"",$E100),"")</f>
        <v/>
      </c>
      <c r="DW100" s="23" t="str">
        <f>IF(Q100=1997,IF($E100=0,"",$E100),"")</f>
        <v/>
      </c>
      <c r="DX100" s="23" t="str">
        <f>IF(Q100=1998,IF($E100=0,"",$E100),"")</f>
        <v/>
      </c>
      <c r="DY100" s="23" t="str">
        <f>IF(Q100=1999,IF($E100=0,"",$E100),"")</f>
        <v/>
      </c>
      <c r="DZ100" s="23" t="str">
        <f>IF(Q100=2000,IF($E100=0,"",$E100),"")</f>
        <v/>
      </c>
      <c r="EA100" s="23" t="str">
        <f>IF(Q100=2001,IF($E100=0,"",$E100),"")</f>
        <v/>
      </c>
      <c r="EB100" s="23" t="str">
        <f>IF(Q100=2002,IF($E100=0,"",$E100),"")</f>
        <v/>
      </c>
      <c r="EC100" s="23" t="str">
        <f>IF(Q100=2003,IF($E100=0,"",$E100),"")</f>
        <v/>
      </c>
      <c r="ED100" s="23" t="str">
        <f>IF(Q100=2004,IF($E100=0,"",$E100),"")</f>
        <v/>
      </c>
      <c r="EE100" s="23" t="str">
        <f>IF(Q100=2005,IF($E100=0,"",$E100),"")</f>
        <v/>
      </c>
    </row>
    <row r="101" spans="1:135" ht="11.25" customHeight="1">
      <c r="A101" s="22" t="s">
        <v>185</v>
      </c>
      <c r="B101" s="22" t="s">
        <v>81</v>
      </c>
      <c r="C101" s="22" t="s">
        <v>302</v>
      </c>
      <c r="D101" s="22" t="s">
        <v>160</v>
      </c>
      <c r="E101" s="98">
        <v>0</v>
      </c>
      <c r="F101" s="107"/>
      <c r="G101" s="38">
        <v>44358</v>
      </c>
      <c r="H101" s="38"/>
      <c r="I101" s="123"/>
      <c r="J101" s="22" t="s">
        <v>303</v>
      </c>
      <c r="K101" s="22"/>
      <c r="L101" s="123">
        <v>0</v>
      </c>
      <c r="M101" s="94" t="s">
        <v>298</v>
      </c>
      <c r="N101" s="98" t="s">
        <v>299</v>
      </c>
      <c r="O101" s="124">
        <f>IF(DAY(G101)&lt;=10,1,IF(DAY(G101)&gt;20,3,2))</f>
        <v>2</v>
      </c>
      <c r="P101" s="124">
        <f>MONTH(G101)</f>
        <v>6</v>
      </c>
      <c r="Q101" s="124">
        <f>YEAR(G101)</f>
        <v>2021</v>
      </c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>IF(Q104=1977,IF($E104=0,"",$E104),"")</f>
        <v/>
      </c>
      <c r="DD101" s="23" t="str">
        <f>IF(Q104=1978,IF($E104=0,"",$E104),"")</f>
        <v/>
      </c>
      <c r="DE101" s="23" t="str">
        <f>IF(Q104=1979,IF($E104=0,"",$E104),"")</f>
        <v/>
      </c>
      <c r="DF101" s="23" t="str">
        <f>IF(Q104=1980,IF($E104=0,"",$E104),"")</f>
        <v/>
      </c>
      <c r="DG101" s="23" t="str">
        <f>IF(Q104=1981,IF($E104=0,"",$E104),"")</f>
        <v/>
      </c>
      <c r="DH101" s="23" t="str">
        <f>IF(Q104=1982,IF($E104=0,"",$E104),"")</f>
        <v/>
      </c>
      <c r="DI101" s="23" t="str">
        <f>IF(Q104=1983,IF($E104=0,"",$E104),"")</f>
        <v/>
      </c>
      <c r="DJ101" s="23" t="str">
        <f>IF(Q104=1984,IF($E104=0,"",$E104),"")</f>
        <v/>
      </c>
      <c r="DK101" s="23" t="str">
        <f>IF(Q104=1985,IF($E104=0,"",$E104),"")</f>
        <v/>
      </c>
      <c r="DL101" s="23" t="str">
        <f>IF(Q104=1986,IF($E104=0,"",$E104),"")</f>
        <v/>
      </c>
      <c r="DM101" s="23" t="str">
        <f>IF(Q104=1987,IF($E104=0,"",$E104),"")</f>
        <v/>
      </c>
      <c r="DN101" s="23" t="str">
        <f>IF(Q104=1988,IF($E104=0,"",$E104),"")</f>
        <v/>
      </c>
      <c r="DO101" s="23" t="str">
        <f>IF(Q104=1989,IF($E104=0,"",$E104),"")</f>
        <v/>
      </c>
      <c r="DP101" s="23" t="str">
        <f>IF(Q104=1990,IF($E104=0,"",$E104),"")</f>
        <v/>
      </c>
      <c r="DQ101" s="23" t="str">
        <f>IF(Q104=1991,IF($E104=0,"",$E104),"")</f>
        <v/>
      </c>
      <c r="DR101" s="23" t="str">
        <f>IF(Q104=1992,IF($E104=0,"",$E104),"")</f>
        <v/>
      </c>
      <c r="DS101" s="23" t="str">
        <f>IF(Q104=1993,IF($E104=0,"",$E104),"")</f>
        <v/>
      </c>
      <c r="DT101" s="23" t="str">
        <f>IF(Q104=1994,IF($E104=0,"",$E104),"")</f>
        <v/>
      </c>
      <c r="DU101" s="23" t="str">
        <f>IF(Q104=1995,IF($E104=0,"",$E104),"")</f>
        <v/>
      </c>
      <c r="DV101" s="23" t="str">
        <f>IF(Q104=1996,IF($E104=0,"",$E104),"")</f>
        <v/>
      </c>
      <c r="DW101" s="23" t="str">
        <f>IF(Q104=1997,IF($E104=0,"",$E104),"")</f>
        <v/>
      </c>
      <c r="DX101" s="23" t="str">
        <f>IF(Q104=1998,IF($E104=0,"",$E104),"")</f>
        <v/>
      </c>
      <c r="DY101" s="23" t="str">
        <f>IF(Q104=1999,IF($E104=0,"",$E104),"")</f>
        <v/>
      </c>
      <c r="DZ101" s="23" t="str">
        <f>IF(Q104=2000,IF($E104=0,"",$E104),"")</f>
        <v/>
      </c>
      <c r="EA101" s="23" t="str">
        <f>IF(Q104=2001,IF($E104=0,"",$E104),"")</f>
        <v/>
      </c>
      <c r="EB101" s="23" t="str">
        <f>IF(Q104=2002,IF($E104=0,"",$E104),"")</f>
        <v/>
      </c>
      <c r="EC101" s="23" t="str">
        <f>IF(Q104=2003,IF($E104=0,"",$E104),"")</f>
        <v/>
      </c>
      <c r="ED101" s="23" t="str">
        <f>IF(Q104=2004,IF($E104=0,"",$E104),"")</f>
        <v/>
      </c>
      <c r="EE101" s="23" t="str">
        <f>IF(Q104=2005,IF($E104=0,"",$E104),"")</f>
        <v/>
      </c>
    </row>
    <row r="103" spans="1:135" ht="11.25" customHeight="1">
      <c r="A103" s="23"/>
      <c r="B103" s="23"/>
      <c r="E103" s="99"/>
      <c r="G103" s="36"/>
      <c r="H103" s="41"/>
      <c r="I103" s="33"/>
      <c r="J103" s="26"/>
      <c r="K103" s="26"/>
      <c r="L103" s="54"/>
      <c r="M103" s="50"/>
      <c r="N103" s="26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ref="DC103:DC106" si="120">IF(Q107=1977,IF($E107=0,"",$E107),"")</f>
        <v/>
      </c>
      <c r="DD103" s="23" t="str">
        <f t="shared" ref="DD103:DD106" si="121">IF(Q107=1978,IF($E107=0,"",$E107),"")</f>
        <v/>
      </c>
      <c r="DE103" s="23" t="str">
        <f t="shared" ref="DE103:DE106" si="122">IF(Q107=1979,IF($E107=0,"",$E107),"")</f>
        <v/>
      </c>
      <c r="DF103" s="23" t="str">
        <f t="shared" ref="DF103:DF106" si="123">IF(Q107=1980,IF($E107=0,"",$E107),"")</f>
        <v/>
      </c>
      <c r="DG103" s="23" t="str">
        <f t="shared" ref="DG103:DG106" si="124">IF(Q107=1981,IF($E107=0,"",$E107),"")</f>
        <v/>
      </c>
      <c r="DH103" s="23" t="str">
        <f t="shared" ref="DH103:DH106" si="125">IF(Q107=1982,IF($E107=0,"",$E107),"")</f>
        <v/>
      </c>
      <c r="DI103" s="23" t="str">
        <f t="shared" ref="DI103:DI106" si="126">IF(Q107=1983,IF($E107=0,"",$E107),"")</f>
        <v/>
      </c>
      <c r="DJ103" s="23" t="str">
        <f t="shared" ref="DJ103:DJ106" si="127">IF(Q107=1984,IF($E107=0,"",$E107),"")</f>
        <v/>
      </c>
      <c r="DK103" s="23" t="str">
        <f t="shared" ref="DK103:DK106" si="128">IF(Q107=1985,IF($E107=0,"",$E107),"")</f>
        <v/>
      </c>
      <c r="DL103" s="23" t="str">
        <f t="shared" ref="DL103:DL106" si="129">IF(Q107=1986,IF($E107=0,"",$E107),"")</f>
        <v/>
      </c>
      <c r="DM103" s="23" t="str">
        <f t="shared" ref="DM103:DM106" si="130">IF(Q107=1987,IF($E107=0,"",$E107),"")</f>
        <v/>
      </c>
      <c r="DN103" s="23" t="str">
        <f t="shared" ref="DN103:DN106" si="131">IF(Q107=1988,IF($E107=0,"",$E107),"")</f>
        <v/>
      </c>
      <c r="DO103" s="23" t="str">
        <f t="shared" ref="DO103:DO106" si="132">IF(Q107=1989,IF($E107=0,"",$E107),"")</f>
        <v/>
      </c>
      <c r="DP103" s="23" t="str">
        <f t="shared" ref="DP103:DP106" si="133">IF(Q107=1990,IF($E107=0,"",$E107),"")</f>
        <v/>
      </c>
      <c r="DQ103" s="23" t="str">
        <f t="shared" ref="DQ103:DQ106" si="134">IF(Q107=1991,IF($E107=0,"",$E107),"")</f>
        <v/>
      </c>
      <c r="DR103" s="23" t="str">
        <f t="shared" ref="DR103:DR106" si="135">IF(Q107=1992,IF($E107=0,"",$E107),"")</f>
        <v/>
      </c>
      <c r="DS103" s="23" t="str">
        <f t="shared" ref="DS103:DS106" si="136">IF(Q107=1993,IF($E107=0,"",$E107),"")</f>
        <v/>
      </c>
      <c r="DT103" s="23" t="str">
        <f t="shared" ref="DT103:DT106" si="137">IF(Q107=1994,IF($E107=0,"",$E107),"")</f>
        <v/>
      </c>
      <c r="DU103" s="23" t="str">
        <f t="shared" ref="DU103:DU106" si="138">IF(Q107=1995,IF($E107=0,"",$E107),"")</f>
        <v/>
      </c>
      <c r="DV103" s="23" t="str">
        <f t="shared" ref="DV103:DV106" si="139">IF(Q107=1996,IF($E107=0,"",$E107),"")</f>
        <v/>
      </c>
      <c r="DW103" s="23" t="str">
        <f t="shared" ref="DW103:DW106" si="140">IF(Q107=1997,IF($E107=0,"",$E107),"")</f>
        <v/>
      </c>
      <c r="DX103" s="23" t="str">
        <f t="shared" ref="DX103:DX106" si="141">IF(Q107=1998,IF($E107=0,"",$E107),"")</f>
        <v/>
      </c>
      <c r="DY103" s="23" t="str">
        <f t="shared" ref="DY103:DY106" si="142">IF(Q107=1999,IF($E107=0,"",$E107),"")</f>
        <v/>
      </c>
      <c r="DZ103" s="23" t="str">
        <f t="shared" ref="DZ103:DZ106" si="143">IF(Q107=2000,IF($E107=0,"",$E107),"")</f>
        <v/>
      </c>
      <c r="EA103" s="23" t="str">
        <f t="shared" ref="EA103:EA106" si="144">IF(Q107=2001,IF($E107=0,"",$E107),"")</f>
        <v/>
      </c>
      <c r="EB103" s="23" t="str">
        <f t="shared" ref="EB103:EB106" si="145">IF(Q107=2002,IF($E107=0,"",$E107),"")</f>
        <v/>
      </c>
      <c r="EC103" s="23" t="str">
        <f t="shared" ref="EC103:EC106" si="146">IF(Q107=2003,IF($E107=0,"",$E107),"")</f>
        <v/>
      </c>
      <c r="ED103" s="23" t="str">
        <f t="shared" ref="ED103:ED106" si="147">IF(Q107=2004,IF($E107=0,"",$E107),"")</f>
        <v/>
      </c>
      <c r="EE103" s="23" t="str">
        <f t="shared" ref="EE103:EE106" si="148">IF(Q107=2005,IF($E107=0,"",$E107),"")</f>
        <v/>
      </c>
    </row>
    <row r="104" spans="1:135" ht="11.25" customHeight="1">
      <c r="A104" s="23"/>
      <c r="B104" s="23"/>
      <c r="E104" s="99"/>
      <c r="G104" s="36"/>
      <c r="H104" s="41"/>
      <c r="I104" s="33"/>
      <c r="J104" s="26"/>
      <c r="K104" s="26"/>
      <c r="L104" s="54"/>
      <c r="M104" s="50"/>
      <c r="N104" s="26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120"/>
        <v/>
      </c>
      <c r="DD104" s="23" t="str">
        <f t="shared" si="121"/>
        <v/>
      </c>
      <c r="DE104" s="23" t="str">
        <f t="shared" si="122"/>
        <v/>
      </c>
      <c r="DF104" s="23" t="str">
        <f t="shared" si="123"/>
        <v/>
      </c>
      <c r="DG104" s="23" t="str">
        <f t="shared" si="124"/>
        <v/>
      </c>
      <c r="DH104" s="23" t="str">
        <f t="shared" si="125"/>
        <v/>
      </c>
      <c r="DI104" s="23" t="str">
        <f t="shared" si="126"/>
        <v/>
      </c>
      <c r="DJ104" s="23" t="str">
        <f t="shared" si="127"/>
        <v/>
      </c>
      <c r="DK104" s="23" t="str">
        <f t="shared" si="128"/>
        <v/>
      </c>
      <c r="DL104" s="23" t="str">
        <f t="shared" si="129"/>
        <v/>
      </c>
      <c r="DM104" s="23" t="str">
        <f t="shared" si="130"/>
        <v/>
      </c>
      <c r="DN104" s="23" t="str">
        <f t="shared" si="131"/>
        <v/>
      </c>
      <c r="DO104" s="23" t="str">
        <f t="shared" si="132"/>
        <v/>
      </c>
      <c r="DP104" s="23" t="str">
        <f t="shared" si="133"/>
        <v/>
      </c>
      <c r="DQ104" s="23" t="str">
        <f t="shared" si="134"/>
        <v/>
      </c>
      <c r="DR104" s="23" t="str">
        <f t="shared" si="135"/>
        <v/>
      </c>
      <c r="DS104" s="23" t="str">
        <f t="shared" si="136"/>
        <v/>
      </c>
      <c r="DT104" s="23" t="str">
        <f t="shared" si="137"/>
        <v/>
      </c>
      <c r="DU104" s="23" t="str">
        <f t="shared" si="138"/>
        <v/>
      </c>
      <c r="DV104" s="23" t="str">
        <f t="shared" si="139"/>
        <v/>
      </c>
      <c r="DW104" s="23" t="str">
        <f t="shared" si="140"/>
        <v/>
      </c>
      <c r="DX104" s="23" t="str">
        <f t="shared" si="141"/>
        <v/>
      </c>
      <c r="DY104" s="23" t="str">
        <f t="shared" si="142"/>
        <v/>
      </c>
      <c r="DZ104" s="23" t="str">
        <f t="shared" si="143"/>
        <v/>
      </c>
      <c r="EA104" s="23" t="str">
        <f t="shared" si="144"/>
        <v/>
      </c>
      <c r="EB104" s="23" t="str">
        <f t="shared" si="145"/>
        <v/>
      </c>
      <c r="EC104" s="23" t="str">
        <f t="shared" si="146"/>
        <v/>
      </c>
      <c r="ED104" s="23" t="str">
        <f t="shared" si="147"/>
        <v/>
      </c>
      <c r="EE104" s="23" t="str">
        <f t="shared" si="148"/>
        <v/>
      </c>
    </row>
    <row r="105" spans="1:135" ht="11.25" customHeight="1">
      <c r="A105" s="23"/>
      <c r="B105" s="23"/>
      <c r="E105" s="99"/>
      <c r="G105" s="36"/>
      <c r="H105" s="41"/>
      <c r="I105" s="33"/>
      <c r="J105" s="26"/>
      <c r="K105" s="26"/>
      <c r="L105" s="54"/>
      <c r="M105" s="50"/>
      <c r="N105" s="26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120"/>
        <v/>
      </c>
      <c r="DD105" s="23" t="str">
        <f t="shared" si="121"/>
        <v/>
      </c>
      <c r="DE105" s="23" t="str">
        <f t="shared" si="122"/>
        <v/>
      </c>
      <c r="DF105" s="23" t="str">
        <f t="shared" si="123"/>
        <v/>
      </c>
      <c r="DG105" s="23" t="str">
        <f t="shared" si="124"/>
        <v/>
      </c>
      <c r="DH105" s="23" t="str">
        <f t="shared" si="125"/>
        <v/>
      </c>
      <c r="DI105" s="23" t="str">
        <f t="shared" si="126"/>
        <v/>
      </c>
      <c r="DJ105" s="23" t="str">
        <f t="shared" si="127"/>
        <v/>
      </c>
      <c r="DK105" s="23" t="str">
        <f t="shared" si="128"/>
        <v/>
      </c>
      <c r="DL105" s="23" t="str">
        <f t="shared" si="129"/>
        <v/>
      </c>
      <c r="DM105" s="23" t="str">
        <f t="shared" si="130"/>
        <v/>
      </c>
      <c r="DN105" s="23" t="str">
        <f t="shared" si="131"/>
        <v/>
      </c>
      <c r="DO105" s="23" t="str">
        <f t="shared" si="132"/>
        <v/>
      </c>
      <c r="DP105" s="23" t="str">
        <f t="shared" si="133"/>
        <v/>
      </c>
      <c r="DQ105" s="23" t="str">
        <f t="shared" si="134"/>
        <v/>
      </c>
      <c r="DR105" s="23" t="str">
        <f t="shared" si="135"/>
        <v/>
      </c>
      <c r="DS105" s="23" t="str">
        <f t="shared" si="136"/>
        <v/>
      </c>
      <c r="DT105" s="23" t="str">
        <f t="shared" si="137"/>
        <v/>
      </c>
      <c r="DU105" s="23" t="str">
        <f t="shared" si="138"/>
        <v/>
      </c>
      <c r="DV105" s="23" t="str">
        <f t="shared" si="139"/>
        <v/>
      </c>
      <c r="DW105" s="23" t="str">
        <f t="shared" si="140"/>
        <v/>
      </c>
      <c r="DX105" s="23" t="str">
        <f t="shared" si="141"/>
        <v/>
      </c>
      <c r="DY105" s="23" t="str">
        <f t="shared" si="142"/>
        <v/>
      </c>
      <c r="DZ105" s="23" t="str">
        <f t="shared" si="143"/>
        <v/>
      </c>
      <c r="EA105" s="23" t="str">
        <f t="shared" si="144"/>
        <v/>
      </c>
      <c r="EB105" s="23" t="str">
        <f t="shared" si="145"/>
        <v/>
      </c>
      <c r="EC105" s="23" t="str">
        <f t="shared" si="146"/>
        <v/>
      </c>
      <c r="ED105" s="23" t="str">
        <f t="shared" si="147"/>
        <v/>
      </c>
      <c r="EE105" s="23" t="str">
        <f t="shared" si="148"/>
        <v/>
      </c>
    </row>
    <row r="106" spans="1:135" ht="11.25" customHeight="1">
      <c r="A106" s="23"/>
      <c r="B106" s="23"/>
      <c r="E106" s="99"/>
      <c r="G106" s="39"/>
      <c r="H106" s="44"/>
      <c r="I106" s="33"/>
      <c r="J106" s="34"/>
      <c r="K106" s="26"/>
      <c r="L106" s="54"/>
      <c r="M106" s="50"/>
      <c r="N106" s="26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120"/>
        <v/>
      </c>
      <c r="DD106" s="23" t="str">
        <f t="shared" si="121"/>
        <v/>
      </c>
      <c r="DE106" s="23" t="str">
        <f t="shared" si="122"/>
        <v/>
      </c>
      <c r="DF106" s="23" t="str">
        <f t="shared" si="123"/>
        <v/>
      </c>
      <c r="DG106" s="23" t="str">
        <f t="shared" si="124"/>
        <v/>
      </c>
      <c r="DH106" s="23" t="str">
        <f t="shared" si="125"/>
        <v/>
      </c>
      <c r="DI106" s="23" t="str">
        <f t="shared" si="126"/>
        <v/>
      </c>
      <c r="DJ106" s="23" t="str">
        <f t="shared" si="127"/>
        <v/>
      </c>
      <c r="DK106" s="23" t="str">
        <f t="shared" si="128"/>
        <v/>
      </c>
      <c r="DL106" s="23" t="str">
        <f t="shared" si="129"/>
        <v/>
      </c>
      <c r="DM106" s="23" t="str">
        <f t="shared" si="130"/>
        <v/>
      </c>
      <c r="DN106" s="23" t="str">
        <f t="shared" si="131"/>
        <v/>
      </c>
      <c r="DO106" s="23" t="str">
        <f t="shared" si="132"/>
        <v/>
      </c>
      <c r="DP106" s="23" t="str">
        <f t="shared" si="133"/>
        <v/>
      </c>
      <c r="DQ106" s="23" t="str">
        <f t="shared" si="134"/>
        <v/>
      </c>
      <c r="DR106" s="23" t="str">
        <f t="shared" si="135"/>
        <v/>
      </c>
      <c r="DS106" s="23" t="str">
        <f t="shared" si="136"/>
        <v/>
      </c>
      <c r="DT106" s="23" t="str">
        <f t="shared" si="137"/>
        <v/>
      </c>
      <c r="DU106" s="23" t="str">
        <f t="shared" si="138"/>
        <v/>
      </c>
      <c r="DV106" s="23" t="str">
        <f t="shared" si="139"/>
        <v/>
      </c>
      <c r="DW106" s="23" t="str">
        <f t="shared" si="140"/>
        <v/>
      </c>
      <c r="DX106" s="23" t="str">
        <f t="shared" si="141"/>
        <v/>
      </c>
      <c r="DY106" s="23" t="str">
        <f t="shared" si="142"/>
        <v/>
      </c>
      <c r="DZ106" s="23" t="str">
        <f t="shared" si="143"/>
        <v/>
      </c>
      <c r="EA106" s="23" t="str">
        <f t="shared" si="144"/>
        <v/>
      </c>
      <c r="EB106" s="23" t="str">
        <f t="shared" si="145"/>
        <v/>
      </c>
      <c r="EC106" s="23" t="str">
        <f t="shared" si="146"/>
        <v/>
      </c>
      <c r="ED106" s="23" t="str">
        <f t="shared" si="147"/>
        <v/>
      </c>
      <c r="EE106" s="23" t="str">
        <f t="shared" si="148"/>
        <v/>
      </c>
    </row>
    <row r="107" spans="1:135" ht="11.25" customHeight="1">
      <c r="A107" s="23"/>
      <c r="B107" s="23"/>
      <c r="E107" s="99"/>
      <c r="G107" s="36"/>
      <c r="H107" s="41"/>
      <c r="I107" s="33"/>
      <c r="J107" s="26"/>
      <c r="K107" s="26"/>
      <c r="L107" s="54"/>
      <c r="M107" s="50"/>
      <c r="N107" s="26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ref="DC107:DC138" si="149">IF(Q111=1977,IF($E111=0,"",$E111),"")</f>
        <v/>
      </c>
      <c r="DD107" s="23" t="str">
        <f t="shared" ref="DD107:DD138" si="150">IF(Q111=1978,IF($E111=0,"",$E111),"")</f>
        <v/>
      </c>
      <c r="DE107" s="23" t="str">
        <f t="shared" ref="DE107:DE138" si="151">IF(Q111=1979,IF($E111=0,"",$E111),"")</f>
        <v/>
      </c>
      <c r="DF107" s="23" t="str">
        <f t="shared" ref="DF107:DF138" si="152">IF(Q111=1980,IF($E111=0,"",$E111),"")</f>
        <v/>
      </c>
      <c r="DG107" s="23" t="str">
        <f t="shared" ref="DG107:DG138" si="153">IF(Q111=1981,IF($E111=0,"",$E111),"")</f>
        <v/>
      </c>
      <c r="DH107" s="23" t="str">
        <f t="shared" ref="DH107:DH138" si="154">IF(Q111=1982,IF($E111=0,"",$E111),"")</f>
        <v/>
      </c>
      <c r="DI107" s="23" t="str">
        <f t="shared" ref="DI107:DI138" si="155">IF(Q111=1983,IF($E111=0,"",$E111),"")</f>
        <v/>
      </c>
      <c r="DJ107" s="23" t="str">
        <f t="shared" ref="DJ107:DJ138" si="156">IF(Q111=1984,IF($E111=0,"",$E111),"")</f>
        <v/>
      </c>
      <c r="DK107" s="23" t="str">
        <f t="shared" ref="DK107:DK138" si="157">IF(Q111=1985,IF($E111=0,"",$E111),"")</f>
        <v/>
      </c>
      <c r="DL107" s="23" t="str">
        <f t="shared" ref="DL107:DL138" si="158">IF(Q111=1986,IF($E111=0,"",$E111),"")</f>
        <v/>
      </c>
      <c r="DM107" s="23" t="str">
        <f t="shared" ref="DM107:DM138" si="159">IF(Q111=1987,IF($E111=0,"",$E111),"")</f>
        <v/>
      </c>
      <c r="DN107" s="23" t="str">
        <f t="shared" ref="DN107:DN138" si="160">IF(Q111=1988,IF($E111=0,"",$E111),"")</f>
        <v/>
      </c>
      <c r="DO107" s="23" t="str">
        <f t="shared" ref="DO107:DO138" si="161">IF(Q111=1989,IF($E111=0,"",$E111),"")</f>
        <v/>
      </c>
      <c r="DP107" s="23" t="str">
        <f t="shared" ref="DP107:DP138" si="162">IF(Q111=1990,IF($E111=0,"",$E111),"")</f>
        <v/>
      </c>
      <c r="DQ107" s="23" t="str">
        <f t="shared" ref="DQ107:DQ138" si="163">IF(Q111=1991,IF($E111=0,"",$E111),"")</f>
        <v/>
      </c>
      <c r="DR107" s="23" t="str">
        <f t="shared" ref="DR107:DR138" si="164">IF(Q111=1992,IF($E111=0,"",$E111),"")</f>
        <v/>
      </c>
      <c r="DS107" s="23" t="str">
        <f t="shared" ref="DS107:DS138" si="165">IF(Q111=1993,IF($E111=0,"",$E111),"")</f>
        <v/>
      </c>
      <c r="DT107" s="23" t="str">
        <f t="shared" ref="DT107:DT138" si="166">IF(Q111=1994,IF($E111=0,"",$E111),"")</f>
        <v/>
      </c>
      <c r="DU107" s="23" t="str">
        <f t="shared" ref="DU107:DU138" si="167">IF(Q111=1995,IF($E111=0,"",$E111),"")</f>
        <v/>
      </c>
      <c r="DV107" s="23" t="str">
        <f t="shared" ref="DV107:DV138" si="168">IF(Q111=1996,IF($E111=0,"",$E111),"")</f>
        <v/>
      </c>
      <c r="DW107" s="23" t="str">
        <f t="shared" ref="DW107:DW138" si="169">IF(Q111=1997,IF($E111=0,"",$E111),"")</f>
        <v/>
      </c>
      <c r="DX107" s="23" t="str">
        <f t="shared" ref="DX107:DX138" si="170">IF(Q111=1998,IF($E111=0,"",$E111),"")</f>
        <v/>
      </c>
      <c r="DY107" s="23" t="str">
        <f t="shared" ref="DY107:DY138" si="171">IF(Q111=1999,IF($E111=0,"",$E111),"")</f>
        <v/>
      </c>
      <c r="DZ107" s="23" t="str">
        <f t="shared" ref="DZ107:DZ138" si="172">IF(Q111=2000,IF($E111=0,"",$E111),"")</f>
        <v/>
      </c>
      <c r="EA107" s="23" t="str">
        <f t="shared" ref="EA107:EA138" si="173">IF(Q111=2001,IF($E111=0,"",$E111),"")</f>
        <v/>
      </c>
      <c r="EB107" s="23" t="str">
        <f t="shared" ref="EB107:EB138" si="174">IF(Q111=2002,IF($E111=0,"",$E111),"")</f>
        <v/>
      </c>
      <c r="EC107" s="23" t="str">
        <f t="shared" ref="EC107:EC138" si="175">IF(Q111=2003,IF($E111=0,"",$E111),"")</f>
        <v/>
      </c>
      <c r="ED107" s="23" t="str">
        <f t="shared" ref="ED107:ED138" si="176">IF(Q111=2004,IF($E111=0,"",$E111),"")</f>
        <v/>
      </c>
      <c r="EE107" s="23" t="str">
        <f t="shared" ref="EE107:EE138" si="177">IF(Q111=2005,IF($E111=0,"",$E111),"")</f>
        <v/>
      </c>
    </row>
    <row r="108" spans="1:135" ht="11.25" customHeight="1">
      <c r="A108" s="23"/>
      <c r="B108" s="23"/>
      <c r="E108" s="99"/>
      <c r="G108" s="36"/>
      <c r="H108" s="41"/>
      <c r="I108" s="33"/>
      <c r="J108" s="26"/>
      <c r="K108" s="26"/>
      <c r="L108" s="54"/>
      <c r="M108" s="50"/>
      <c r="N108" s="26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49"/>
        <v/>
      </c>
      <c r="DD108" s="23" t="str">
        <f t="shared" si="150"/>
        <v/>
      </c>
      <c r="DE108" s="23" t="str">
        <f t="shared" si="151"/>
        <v/>
      </c>
      <c r="DF108" s="23" t="str">
        <f t="shared" si="152"/>
        <v/>
      </c>
      <c r="DG108" s="23" t="str">
        <f t="shared" si="153"/>
        <v/>
      </c>
      <c r="DH108" s="23" t="str">
        <f t="shared" si="154"/>
        <v/>
      </c>
      <c r="DI108" s="23" t="str">
        <f t="shared" si="155"/>
        <v/>
      </c>
      <c r="DJ108" s="23" t="str">
        <f t="shared" si="156"/>
        <v/>
      </c>
      <c r="DK108" s="23" t="str">
        <f t="shared" si="157"/>
        <v/>
      </c>
      <c r="DL108" s="23" t="str">
        <f t="shared" si="158"/>
        <v/>
      </c>
      <c r="DM108" s="23" t="str">
        <f t="shared" si="159"/>
        <v/>
      </c>
      <c r="DN108" s="23" t="str">
        <f t="shared" si="160"/>
        <v/>
      </c>
      <c r="DO108" s="23" t="str">
        <f t="shared" si="161"/>
        <v/>
      </c>
      <c r="DP108" s="23" t="str">
        <f t="shared" si="162"/>
        <v/>
      </c>
      <c r="DQ108" s="23" t="str">
        <f t="shared" si="163"/>
        <v/>
      </c>
      <c r="DR108" s="23" t="str">
        <f t="shared" si="164"/>
        <v/>
      </c>
      <c r="DS108" s="23" t="str">
        <f t="shared" si="165"/>
        <v/>
      </c>
      <c r="DT108" s="23" t="str">
        <f t="shared" si="166"/>
        <v/>
      </c>
      <c r="DU108" s="23" t="str">
        <f t="shared" si="167"/>
        <v/>
      </c>
      <c r="DV108" s="23" t="str">
        <f t="shared" si="168"/>
        <v/>
      </c>
      <c r="DW108" s="23" t="str">
        <f t="shared" si="169"/>
        <v/>
      </c>
      <c r="DX108" s="23" t="str">
        <f t="shared" si="170"/>
        <v/>
      </c>
      <c r="DY108" s="23" t="str">
        <f t="shared" si="171"/>
        <v/>
      </c>
      <c r="DZ108" s="23" t="str">
        <f t="shared" si="172"/>
        <v/>
      </c>
      <c r="EA108" s="23" t="str">
        <f t="shared" si="173"/>
        <v/>
      </c>
      <c r="EB108" s="23" t="str">
        <f t="shared" si="174"/>
        <v/>
      </c>
      <c r="EC108" s="23" t="str">
        <f t="shared" si="175"/>
        <v/>
      </c>
      <c r="ED108" s="23" t="str">
        <f t="shared" si="176"/>
        <v/>
      </c>
      <c r="EE108" s="23" t="str">
        <f t="shared" si="177"/>
        <v/>
      </c>
    </row>
    <row r="109" spans="1:135" ht="11.25" customHeight="1">
      <c r="A109" s="23"/>
      <c r="B109" s="23"/>
      <c r="E109" s="99"/>
      <c r="G109" s="36"/>
      <c r="H109" s="41"/>
      <c r="I109" s="33"/>
      <c r="J109" s="26"/>
      <c r="K109" s="26"/>
      <c r="L109" s="54"/>
      <c r="M109" s="50"/>
      <c r="N109" s="26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49"/>
        <v/>
      </c>
      <c r="DD109" s="23" t="str">
        <f t="shared" si="150"/>
        <v/>
      </c>
      <c r="DE109" s="23" t="str">
        <f t="shared" si="151"/>
        <v/>
      </c>
      <c r="DF109" s="23" t="str">
        <f t="shared" si="152"/>
        <v/>
      </c>
      <c r="DG109" s="23" t="str">
        <f t="shared" si="153"/>
        <v/>
      </c>
      <c r="DH109" s="23" t="str">
        <f t="shared" si="154"/>
        <v/>
      </c>
      <c r="DI109" s="23" t="str">
        <f t="shared" si="155"/>
        <v/>
      </c>
      <c r="DJ109" s="23" t="str">
        <f t="shared" si="156"/>
        <v/>
      </c>
      <c r="DK109" s="23" t="str">
        <f t="shared" si="157"/>
        <v/>
      </c>
      <c r="DL109" s="23" t="str">
        <f t="shared" si="158"/>
        <v/>
      </c>
      <c r="DM109" s="23" t="str">
        <f t="shared" si="159"/>
        <v/>
      </c>
      <c r="DN109" s="23" t="str">
        <f t="shared" si="160"/>
        <v/>
      </c>
      <c r="DO109" s="23" t="str">
        <f t="shared" si="161"/>
        <v/>
      </c>
      <c r="DP109" s="23" t="str">
        <f t="shared" si="162"/>
        <v/>
      </c>
      <c r="DQ109" s="23" t="str">
        <f t="shared" si="163"/>
        <v/>
      </c>
      <c r="DR109" s="23" t="str">
        <f t="shared" si="164"/>
        <v/>
      </c>
      <c r="DS109" s="23" t="str">
        <f t="shared" si="165"/>
        <v/>
      </c>
      <c r="DT109" s="23" t="str">
        <f t="shared" si="166"/>
        <v/>
      </c>
      <c r="DU109" s="23" t="str">
        <f t="shared" si="167"/>
        <v/>
      </c>
      <c r="DV109" s="23" t="str">
        <f t="shared" si="168"/>
        <v/>
      </c>
      <c r="DW109" s="23" t="str">
        <f t="shared" si="169"/>
        <v/>
      </c>
      <c r="DX109" s="23" t="str">
        <f t="shared" si="170"/>
        <v/>
      </c>
      <c r="DY109" s="23" t="str">
        <f t="shared" si="171"/>
        <v/>
      </c>
      <c r="DZ109" s="23" t="str">
        <f t="shared" si="172"/>
        <v/>
      </c>
      <c r="EA109" s="23" t="str">
        <f t="shared" si="173"/>
        <v/>
      </c>
      <c r="EB109" s="23" t="str">
        <f t="shared" si="174"/>
        <v/>
      </c>
      <c r="EC109" s="23" t="str">
        <f t="shared" si="175"/>
        <v/>
      </c>
      <c r="ED109" s="23" t="str">
        <f t="shared" si="176"/>
        <v/>
      </c>
      <c r="EE109" s="23" t="str">
        <f t="shared" si="177"/>
        <v/>
      </c>
    </row>
    <row r="110" spans="1:135" ht="11.25" customHeight="1">
      <c r="A110" s="23"/>
      <c r="B110" s="23"/>
      <c r="E110" s="99"/>
      <c r="G110" s="36"/>
      <c r="H110" s="41"/>
      <c r="I110" s="33"/>
      <c r="J110" s="26"/>
      <c r="K110" s="26"/>
      <c r="L110" s="54"/>
      <c r="M110" s="50"/>
      <c r="N110" s="26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49"/>
        <v/>
      </c>
      <c r="DD110" s="23" t="str">
        <f t="shared" si="150"/>
        <v/>
      </c>
      <c r="DE110" s="23" t="str">
        <f t="shared" si="151"/>
        <v/>
      </c>
      <c r="DF110" s="23" t="str">
        <f t="shared" si="152"/>
        <v/>
      </c>
      <c r="DG110" s="23" t="str">
        <f t="shared" si="153"/>
        <v/>
      </c>
      <c r="DH110" s="23" t="str">
        <f t="shared" si="154"/>
        <v/>
      </c>
      <c r="DI110" s="23" t="str">
        <f t="shared" si="155"/>
        <v/>
      </c>
      <c r="DJ110" s="23" t="str">
        <f t="shared" si="156"/>
        <v/>
      </c>
      <c r="DK110" s="23" t="str">
        <f t="shared" si="157"/>
        <v/>
      </c>
      <c r="DL110" s="23" t="str">
        <f t="shared" si="158"/>
        <v/>
      </c>
      <c r="DM110" s="23" t="str">
        <f t="shared" si="159"/>
        <v/>
      </c>
      <c r="DN110" s="23" t="str">
        <f t="shared" si="160"/>
        <v/>
      </c>
      <c r="DO110" s="23" t="str">
        <f t="shared" si="161"/>
        <v/>
      </c>
      <c r="DP110" s="23" t="str">
        <f t="shared" si="162"/>
        <v/>
      </c>
      <c r="DQ110" s="23" t="str">
        <f t="shared" si="163"/>
        <v/>
      </c>
      <c r="DR110" s="23" t="str">
        <f t="shared" si="164"/>
        <v/>
      </c>
      <c r="DS110" s="23" t="str">
        <f t="shared" si="165"/>
        <v/>
      </c>
      <c r="DT110" s="23" t="str">
        <f t="shared" si="166"/>
        <v/>
      </c>
      <c r="DU110" s="23" t="str">
        <f t="shared" si="167"/>
        <v/>
      </c>
      <c r="DV110" s="23" t="str">
        <f t="shared" si="168"/>
        <v/>
      </c>
      <c r="DW110" s="23" t="str">
        <f t="shared" si="169"/>
        <v/>
      </c>
      <c r="DX110" s="23" t="str">
        <f t="shared" si="170"/>
        <v/>
      </c>
      <c r="DY110" s="23" t="str">
        <f t="shared" si="171"/>
        <v/>
      </c>
      <c r="DZ110" s="23" t="str">
        <f t="shared" si="172"/>
        <v/>
      </c>
      <c r="EA110" s="23" t="str">
        <f t="shared" si="173"/>
        <v/>
      </c>
      <c r="EB110" s="23" t="str">
        <f t="shared" si="174"/>
        <v/>
      </c>
      <c r="EC110" s="23" t="str">
        <f t="shared" si="175"/>
        <v/>
      </c>
      <c r="ED110" s="23" t="str">
        <f t="shared" si="176"/>
        <v/>
      </c>
      <c r="EE110" s="23" t="str">
        <f t="shared" si="177"/>
        <v/>
      </c>
    </row>
    <row r="111" spans="1:135" ht="11.25" customHeight="1">
      <c r="A111" s="23"/>
      <c r="B111" s="23"/>
      <c r="E111" s="99"/>
      <c r="G111" s="36"/>
      <c r="H111" s="41"/>
      <c r="I111" s="33"/>
      <c r="J111" s="26"/>
      <c r="K111" s="26"/>
      <c r="L111" s="54"/>
      <c r="M111" s="50"/>
      <c r="N111" s="26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49"/>
        <v/>
      </c>
      <c r="DD111" s="23" t="str">
        <f t="shared" si="150"/>
        <v/>
      </c>
      <c r="DE111" s="23" t="str">
        <f t="shared" si="151"/>
        <v/>
      </c>
      <c r="DF111" s="23" t="str">
        <f t="shared" si="152"/>
        <v/>
      </c>
      <c r="DG111" s="23" t="str">
        <f t="shared" si="153"/>
        <v/>
      </c>
      <c r="DH111" s="23" t="str">
        <f t="shared" si="154"/>
        <v/>
      </c>
      <c r="DI111" s="23" t="str">
        <f t="shared" si="155"/>
        <v/>
      </c>
      <c r="DJ111" s="23" t="str">
        <f t="shared" si="156"/>
        <v/>
      </c>
      <c r="DK111" s="23" t="str">
        <f t="shared" si="157"/>
        <v/>
      </c>
      <c r="DL111" s="23" t="str">
        <f t="shared" si="158"/>
        <v/>
      </c>
      <c r="DM111" s="23" t="str">
        <f t="shared" si="159"/>
        <v/>
      </c>
      <c r="DN111" s="23" t="str">
        <f t="shared" si="160"/>
        <v/>
      </c>
      <c r="DO111" s="23" t="str">
        <f t="shared" si="161"/>
        <v/>
      </c>
      <c r="DP111" s="23" t="str">
        <f t="shared" si="162"/>
        <v/>
      </c>
      <c r="DQ111" s="23" t="str">
        <f t="shared" si="163"/>
        <v/>
      </c>
      <c r="DR111" s="23" t="str">
        <f t="shared" si="164"/>
        <v/>
      </c>
      <c r="DS111" s="23" t="str">
        <f t="shared" si="165"/>
        <v/>
      </c>
      <c r="DT111" s="23" t="str">
        <f t="shared" si="166"/>
        <v/>
      </c>
      <c r="DU111" s="23" t="str">
        <f t="shared" si="167"/>
        <v/>
      </c>
      <c r="DV111" s="23" t="str">
        <f t="shared" si="168"/>
        <v/>
      </c>
      <c r="DW111" s="23" t="str">
        <f t="shared" si="169"/>
        <v/>
      </c>
      <c r="DX111" s="23" t="str">
        <f t="shared" si="170"/>
        <v/>
      </c>
      <c r="DY111" s="23" t="str">
        <f t="shared" si="171"/>
        <v/>
      </c>
      <c r="DZ111" s="23" t="str">
        <f t="shared" si="172"/>
        <v/>
      </c>
      <c r="EA111" s="23" t="str">
        <f t="shared" si="173"/>
        <v/>
      </c>
      <c r="EB111" s="23" t="str">
        <f t="shared" si="174"/>
        <v/>
      </c>
      <c r="EC111" s="23" t="str">
        <f t="shared" si="175"/>
        <v/>
      </c>
      <c r="ED111" s="23" t="str">
        <f t="shared" si="176"/>
        <v/>
      </c>
      <c r="EE111" s="23" t="str">
        <f t="shared" si="177"/>
        <v/>
      </c>
    </row>
    <row r="112" spans="1:135" ht="11.25" customHeight="1">
      <c r="A112" s="23"/>
      <c r="B112" s="23"/>
      <c r="E112" s="99"/>
      <c r="G112" s="36"/>
      <c r="H112" s="41"/>
      <c r="I112" s="33"/>
      <c r="J112" s="26"/>
      <c r="K112" s="26"/>
      <c r="L112" s="54"/>
      <c r="M112" s="50"/>
      <c r="N112" s="26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49"/>
        <v/>
      </c>
      <c r="DD112" s="23" t="str">
        <f t="shared" si="150"/>
        <v/>
      </c>
      <c r="DE112" s="23" t="str">
        <f t="shared" si="151"/>
        <v/>
      </c>
      <c r="DF112" s="23" t="str">
        <f t="shared" si="152"/>
        <v/>
      </c>
      <c r="DG112" s="23" t="str">
        <f t="shared" si="153"/>
        <v/>
      </c>
      <c r="DH112" s="23" t="str">
        <f t="shared" si="154"/>
        <v/>
      </c>
      <c r="DI112" s="23" t="str">
        <f t="shared" si="155"/>
        <v/>
      </c>
      <c r="DJ112" s="23" t="str">
        <f t="shared" si="156"/>
        <v/>
      </c>
      <c r="DK112" s="23" t="str">
        <f t="shared" si="157"/>
        <v/>
      </c>
      <c r="DL112" s="23" t="str">
        <f t="shared" si="158"/>
        <v/>
      </c>
      <c r="DM112" s="23" t="str">
        <f t="shared" si="159"/>
        <v/>
      </c>
      <c r="DN112" s="23" t="str">
        <f t="shared" si="160"/>
        <v/>
      </c>
      <c r="DO112" s="23" t="str">
        <f t="shared" si="161"/>
        <v/>
      </c>
      <c r="DP112" s="23" t="str">
        <f t="shared" si="162"/>
        <v/>
      </c>
      <c r="DQ112" s="23" t="str">
        <f t="shared" si="163"/>
        <v/>
      </c>
      <c r="DR112" s="23" t="str">
        <f t="shared" si="164"/>
        <v/>
      </c>
      <c r="DS112" s="23" t="str">
        <f t="shared" si="165"/>
        <v/>
      </c>
      <c r="DT112" s="23" t="str">
        <f t="shared" si="166"/>
        <v/>
      </c>
      <c r="DU112" s="23" t="str">
        <f t="shared" si="167"/>
        <v/>
      </c>
      <c r="DV112" s="23" t="str">
        <f t="shared" si="168"/>
        <v/>
      </c>
      <c r="DW112" s="23" t="str">
        <f t="shared" si="169"/>
        <v/>
      </c>
      <c r="DX112" s="23" t="str">
        <f t="shared" si="170"/>
        <v/>
      </c>
      <c r="DY112" s="23" t="str">
        <f t="shared" si="171"/>
        <v/>
      </c>
      <c r="DZ112" s="23" t="str">
        <f t="shared" si="172"/>
        <v/>
      </c>
      <c r="EA112" s="23" t="str">
        <f t="shared" si="173"/>
        <v/>
      </c>
      <c r="EB112" s="23" t="str">
        <f t="shared" si="174"/>
        <v/>
      </c>
      <c r="EC112" s="23" t="str">
        <f t="shared" si="175"/>
        <v/>
      </c>
      <c r="ED112" s="23" t="str">
        <f t="shared" si="176"/>
        <v/>
      </c>
      <c r="EE112" s="23" t="str">
        <f t="shared" si="177"/>
        <v/>
      </c>
    </row>
    <row r="113" spans="1:135" ht="11.25" customHeight="1">
      <c r="A113" s="23"/>
      <c r="B113" s="23"/>
      <c r="E113" s="99"/>
      <c r="G113" s="36"/>
      <c r="H113" s="41"/>
      <c r="I113" s="33"/>
      <c r="J113" s="26"/>
      <c r="K113" s="26"/>
      <c r="L113" s="54"/>
      <c r="M113" s="50"/>
      <c r="N113" s="26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49"/>
        <v/>
      </c>
      <c r="DD113" s="23" t="str">
        <f t="shared" si="150"/>
        <v/>
      </c>
      <c r="DE113" s="23" t="str">
        <f t="shared" si="151"/>
        <v/>
      </c>
      <c r="DF113" s="23" t="str">
        <f t="shared" si="152"/>
        <v/>
      </c>
      <c r="DG113" s="23" t="str">
        <f t="shared" si="153"/>
        <v/>
      </c>
      <c r="DH113" s="23" t="str">
        <f t="shared" si="154"/>
        <v/>
      </c>
      <c r="DI113" s="23" t="str">
        <f t="shared" si="155"/>
        <v/>
      </c>
      <c r="DJ113" s="23" t="str">
        <f t="shared" si="156"/>
        <v/>
      </c>
      <c r="DK113" s="23" t="str">
        <f t="shared" si="157"/>
        <v/>
      </c>
      <c r="DL113" s="23" t="str">
        <f t="shared" si="158"/>
        <v/>
      </c>
      <c r="DM113" s="23" t="str">
        <f t="shared" si="159"/>
        <v/>
      </c>
      <c r="DN113" s="23" t="str">
        <f t="shared" si="160"/>
        <v/>
      </c>
      <c r="DO113" s="23" t="str">
        <f t="shared" si="161"/>
        <v/>
      </c>
      <c r="DP113" s="23" t="str">
        <f t="shared" si="162"/>
        <v/>
      </c>
      <c r="DQ113" s="23" t="str">
        <f t="shared" si="163"/>
        <v/>
      </c>
      <c r="DR113" s="23" t="str">
        <f t="shared" si="164"/>
        <v/>
      </c>
      <c r="DS113" s="23" t="str">
        <f t="shared" si="165"/>
        <v/>
      </c>
      <c r="DT113" s="23" t="str">
        <f t="shared" si="166"/>
        <v/>
      </c>
      <c r="DU113" s="23" t="str">
        <f t="shared" si="167"/>
        <v/>
      </c>
      <c r="DV113" s="23" t="str">
        <f t="shared" si="168"/>
        <v/>
      </c>
      <c r="DW113" s="23" t="str">
        <f t="shared" si="169"/>
        <v/>
      </c>
      <c r="DX113" s="23" t="str">
        <f t="shared" si="170"/>
        <v/>
      </c>
      <c r="DY113" s="23" t="str">
        <f t="shared" si="171"/>
        <v/>
      </c>
      <c r="DZ113" s="23" t="str">
        <f t="shared" si="172"/>
        <v/>
      </c>
      <c r="EA113" s="23" t="str">
        <f t="shared" si="173"/>
        <v/>
      </c>
      <c r="EB113" s="23" t="str">
        <f t="shared" si="174"/>
        <v/>
      </c>
      <c r="EC113" s="23" t="str">
        <f t="shared" si="175"/>
        <v/>
      </c>
      <c r="ED113" s="23" t="str">
        <f t="shared" si="176"/>
        <v/>
      </c>
      <c r="EE113" s="23" t="str">
        <f t="shared" si="177"/>
        <v/>
      </c>
    </row>
    <row r="114" spans="1:135" ht="11.25" customHeight="1">
      <c r="A114" s="23"/>
      <c r="B114" s="23"/>
      <c r="E114" s="99"/>
      <c r="G114" s="36"/>
      <c r="H114" s="41"/>
      <c r="I114" s="33"/>
      <c r="J114" s="26"/>
      <c r="K114" s="26"/>
      <c r="L114" s="54"/>
      <c r="M114" s="50"/>
      <c r="N114" s="26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49"/>
        <v/>
      </c>
      <c r="DD114" s="23" t="str">
        <f t="shared" si="150"/>
        <v/>
      </c>
      <c r="DE114" s="23" t="str">
        <f t="shared" si="151"/>
        <v/>
      </c>
      <c r="DF114" s="23" t="str">
        <f t="shared" si="152"/>
        <v/>
      </c>
      <c r="DG114" s="23" t="str">
        <f t="shared" si="153"/>
        <v/>
      </c>
      <c r="DH114" s="23" t="str">
        <f t="shared" si="154"/>
        <v/>
      </c>
      <c r="DI114" s="23" t="str">
        <f t="shared" si="155"/>
        <v/>
      </c>
      <c r="DJ114" s="23" t="str">
        <f t="shared" si="156"/>
        <v/>
      </c>
      <c r="DK114" s="23" t="str">
        <f t="shared" si="157"/>
        <v/>
      </c>
      <c r="DL114" s="23" t="str">
        <f t="shared" si="158"/>
        <v/>
      </c>
      <c r="DM114" s="23" t="str">
        <f t="shared" si="159"/>
        <v/>
      </c>
      <c r="DN114" s="23" t="str">
        <f t="shared" si="160"/>
        <v/>
      </c>
      <c r="DO114" s="23" t="str">
        <f t="shared" si="161"/>
        <v/>
      </c>
      <c r="DP114" s="23" t="str">
        <f t="shared" si="162"/>
        <v/>
      </c>
      <c r="DQ114" s="23" t="str">
        <f t="shared" si="163"/>
        <v/>
      </c>
      <c r="DR114" s="23" t="str">
        <f t="shared" si="164"/>
        <v/>
      </c>
      <c r="DS114" s="23" t="str">
        <f t="shared" si="165"/>
        <v/>
      </c>
      <c r="DT114" s="23" t="str">
        <f t="shared" si="166"/>
        <v/>
      </c>
      <c r="DU114" s="23" t="str">
        <f t="shared" si="167"/>
        <v/>
      </c>
      <c r="DV114" s="23" t="str">
        <f t="shared" si="168"/>
        <v/>
      </c>
      <c r="DW114" s="23" t="str">
        <f t="shared" si="169"/>
        <v/>
      </c>
      <c r="DX114" s="23" t="str">
        <f t="shared" si="170"/>
        <v/>
      </c>
      <c r="DY114" s="23" t="str">
        <f t="shared" si="171"/>
        <v/>
      </c>
      <c r="DZ114" s="23" t="str">
        <f t="shared" si="172"/>
        <v/>
      </c>
      <c r="EA114" s="23" t="str">
        <f t="shared" si="173"/>
        <v/>
      </c>
      <c r="EB114" s="23" t="str">
        <f t="shared" si="174"/>
        <v/>
      </c>
      <c r="EC114" s="23" t="str">
        <f t="shared" si="175"/>
        <v/>
      </c>
      <c r="ED114" s="23" t="str">
        <f t="shared" si="176"/>
        <v/>
      </c>
      <c r="EE114" s="23" t="str">
        <f t="shared" si="177"/>
        <v/>
      </c>
    </row>
    <row r="115" spans="1:135" ht="11.25" customHeight="1">
      <c r="A115" s="23"/>
      <c r="B115" s="23"/>
      <c r="E115" s="99"/>
      <c r="G115" s="36"/>
      <c r="H115" s="41"/>
      <c r="I115" s="33"/>
      <c r="J115" s="26"/>
      <c r="K115" s="26"/>
      <c r="L115" s="54"/>
      <c r="M115" s="50"/>
      <c r="N115" s="26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49"/>
        <v/>
      </c>
      <c r="DD115" s="23" t="str">
        <f t="shared" si="150"/>
        <v/>
      </c>
      <c r="DE115" s="23" t="str">
        <f t="shared" si="151"/>
        <v/>
      </c>
      <c r="DF115" s="23" t="str">
        <f t="shared" si="152"/>
        <v/>
      </c>
      <c r="DG115" s="23" t="str">
        <f t="shared" si="153"/>
        <v/>
      </c>
      <c r="DH115" s="23" t="str">
        <f t="shared" si="154"/>
        <v/>
      </c>
      <c r="DI115" s="23" t="str">
        <f t="shared" si="155"/>
        <v/>
      </c>
      <c r="DJ115" s="23" t="str">
        <f t="shared" si="156"/>
        <v/>
      </c>
      <c r="DK115" s="23" t="str">
        <f t="shared" si="157"/>
        <v/>
      </c>
      <c r="DL115" s="23" t="str">
        <f t="shared" si="158"/>
        <v/>
      </c>
      <c r="DM115" s="23" t="str">
        <f t="shared" si="159"/>
        <v/>
      </c>
      <c r="DN115" s="23" t="str">
        <f t="shared" si="160"/>
        <v/>
      </c>
      <c r="DO115" s="23" t="str">
        <f t="shared" si="161"/>
        <v/>
      </c>
      <c r="DP115" s="23" t="str">
        <f t="shared" si="162"/>
        <v/>
      </c>
      <c r="DQ115" s="23" t="str">
        <f t="shared" si="163"/>
        <v/>
      </c>
      <c r="DR115" s="23" t="str">
        <f t="shared" si="164"/>
        <v/>
      </c>
      <c r="DS115" s="23" t="str">
        <f t="shared" si="165"/>
        <v/>
      </c>
      <c r="DT115" s="23" t="str">
        <f t="shared" si="166"/>
        <v/>
      </c>
      <c r="DU115" s="23" t="str">
        <f t="shared" si="167"/>
        <v/>
      </c>
      <c r="DV115" s="23" t="str">
        <f t="shared" si="168"/>
        <v/>
      </c>
      <c r="DW115" s="23" t="str">
        <f t="shared" si="169"/>
        <v/>
      </c>
      <c r="DX115" s="23" t="str">
        <f t="shared" si="170"/>
        <v/>
      </c>
      <c r="DY115" s="23" t="str">
        <f t="shared" si="171"/>
        <v/>
      </c>
      <c r="DZ115" s="23" t="str">
        <f t="shared" si="172"/>
        <v/>
      </c>
      <c r="EA115" s="23" t="str">
        <f t="shared" si="173"/>
        <v/>
      </c>
      <c r="EB115" s="23" t="str">
        <f t="shared" si="174"/>
        <v/>
      </c>
      <c r="EC115" s="23" t="str">
        <f t="shared" si="175"/>
        <v/>
      </c>
      <c r="ED115" s="23" t="str">
        <f t="shared" si="176"/>
        <v/>
      </c>
      <c r="EE115" s="23" t="str">
        <f t="shared" si="177"/>
        <v/>
      </c>
    </row>
    <row r="116" spans="1:135" ht="11.25" customHeight="1">
      <c r="A116" s="23"/>
      <c r="B116" s="23"/>
      <c r="E116" s="99"/>
      <c r="G116" s="36"/>
      <c r="H116" s="41"/>
      <c r="I116" s="33"/>
      <c r="J116" s="26"/>
      <c r="K116" s="26"/>
      <c r="L116" s="54"/>
      <c r="M116" s="50"/>
      <c r="N116" s="26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49"/>
        <v/>
      </c>
      <c r="DD116" s="23" t="str">
        <f t="shared" si="150"/>
        <v/>
      </c>
      <c r="DE116" s="23" t="str">
        <f t="shared" si="151"/>
        <v/>
      </c>
      <c r="DF116" s="23" t="str">
        <f t="shared" si="152"/>
        <v/>
      </c>
      <c r="DG116" s="23" t="str">
        <f t="shared" si="153"/>
        <v/>
      </c>
      <c r="DH116" s="23" t="str">
        <f t="shared" si="154"/>
        <v/>
      </c>
      <c r="DI116" s="23" t="str">
        <f t="shared" si="155"/>
        <v/>
      </c>
      <c r="DJ116" s="23" t="str">
        <f t="shared" si="156"/>
        <v/>
      </c>
      <c r="DK116" s="23" t="str">
        <f t="shared" si="157"/>
        <v/>
      </c>
      <c r="DL116" s="23" t="str">
        <f t="shared" si="158"/>
        <v/>
      </c>
      <c r="DM116" s="23" t="str">
        <f t="shared" si="159"/>
        <v/>
      </c>
      <c r="DN116" s="23" t="str">
        <f t="shared" si="160"/>
        <v/>
      </c>
      <c r="DO116" s="23" t="str">
        <f t="shared" si="161"/>
        <v/>
      </c>
      <c r="DP116" s="23" t="str">
        <f t="shared" si="162"/>
        <v/>
      </c>
      <c r="DQ116" s="23" t="str">
        <f t="shared" si="163"/>
        <v/>
      </c>
      <c r="DR116" s="23" t="str">
        <f t="shared" si="164"/>
        <v/>
      </c>
      <c r="DS116" s="23" t="str">
        <f t="shared" si="165"/>
        <v/>
      </c>
      <c r="DT116" s="23" t="str">
        <f t="shared" si="166"/>
        <v/>
      </c>
      <c r="DU116" s="23" t="str">
        <f t="shared" si="167"/>
        <v/>
      </c>
      <c r="DV116" s="23" t="str">
        <f t="shared" si="168"/>
        <v/>
      </c>
      <c r="DW116" s="23" t="str">
        <f t="shared" si="169"/>
        <v/>
      </c>
      <c r="DX116" s="23" t="str">
        <f t="shared" si="170"/>
        <v/>
      </c>
      <c r="DY116" s="23" t="str">
        <f t="shared" si="171"/>
        <v/>
      </c>
      <c r="DZ116" s="23" t="str">
        <f t="shared" si="172"/>
        <v/>
      </c>
      <c r="EA116" s="23" t="str">
        <f t="shared" si="173"/>
        <v/>
      </c>
      <c r="EB116" s="23" t="str">
        <f t="shared" si="174"/>
        <v/>
      </c>
      <c r="EC116" s="23" t="str">
        <f t="shared" si="175"/>
        <v/>
      </c>
      <c r="ED116" s="23" t="str">
        <f t="shared" si="176"/>
        <v/>
      </c>
      <c r="EE116" s="23" t="str">
        <f t="shared" si="177"/>
        <v/>
      </c>
    </row>
    <row r="117" spans="1:135" ht="11.25" customHeight="1">
      <c r="A117" s="23"/>
      <c r="B117" s="23"/>
      <c r="E117" s="99"/>
      <c r="G117" s="36"/>
      <c r="H117" s="41"/>
      <c r="I117" s="33"/>
      <c r="J117" s="26"/>
      <c r="K117" s="26"/>
      <c r="L117" s="54"/>
      <c r="M117" s="50"/>
      <c r="N117" s="26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149"/>
        <v/>
      </c>
      <c r="DD117" s="23" t="str">
        <f t="shared" si="150"/>
        <v/>
      </c>
      <c r="DE117" s="23" t="str">
        <f t="shared" si="151"/>
        <v/>
      </c>
      <c r="DF117" s="23" t="str">
        <f t="shared" si="152"/>
        <v/>
      </c>
      <c r="DG117" s="23" t="str">
        <f t="shared" si="153"/>
        <v/>
      </c>
      <c r="DH117" s="23" t="str">
        <f t="shared" si="154"/>
        <v/>
      </c>
      <c r="DI117" s="23" t="str">
        <f t="shared" si="155"/>
        <v/>
      </c>
      <c r="DJ117" s="23" t="str">
        <f t="shared" si="156"/>
        <v/>
      </c>
      <c r="DK117" s="23" t="str">
        <f t="shared" si="157"/>
        <v/>
      </c>
      <c r="DL117" s="23" t="str">
        <f t="shared" si="158"/>
        <v/>
      </c>
      <c r="DM117" s="23" t="str">
        <f t="shared" si="159"/>
        <v/>
      </c>
      <c r="DN117" s="23" t="str">
        <f t="shared" si="160"/>
        <v/>
      </c>
      <c r="DO117" s="23" t="str">
        <f t="shared" si="161"/>
        <v/>
      </c>
      <c r="DP117" s="23" t="str">
        <f t="shared" si="162"/>
        <v/>
      </c>
      <c r="DQ117" s="23" t="str">
        <f t="shared" si="163"/>
        <v/>
      </c>
      <c r="DR117" s="23" t="str">
        <f t="shared" si="164"/>
        <v/>
      </c>
      <c r="DS117" s="23" t="str">
        <f t="shared" si="165"/>
        <v/>
      </c>
      <c r="DT117" s="23" t="str">
        <f t="shared" si="166"/>
        <v/>
      </c>
      <c r="DU117" s="23" t="str">
        <f t="shared" si="167"/>
        <v/>
      </c>
      <c r="DV117" s="23" t="str">
        <f t="shared" si="168"/>
        <v/>
      </c>
      <c r="DW117" s="23" t="str">
        <f t="shared" si="169"/>
        <v/>
      </c>
      <c r="DX117" s="23" t="str">
        <f t="shared" si="170"/>
        <v/>
      </c>
      <c r="DY117" s="23" t="str">
        <f t="shared" si="171"/>
        <v/>
      </c>
      <c r="DZ117" s="23" t="str">
        <f t="shared" si="172"/>
        <v/>
      </c>
      <c r="EA117" s="23" t="str">
        <f t="shared" si="173"/>
        <v/>
      </c>
      <c r="EB117" s="23" t="str">
        <f t="shared" si="174"/>
        <v/>
      </c>
      <c r="EC117" s="23" t="str">
        <f t="shared" si="175"/>
        <v/>
      </c>
      <c r="ED117" s="23" t="str">
        <f t="shared" si="176"/>
        <v/>
      </c>
      <c r="EE117" s="23" t="str">
        <f t="shared" si="177"/>
        <v/>
      </c>
    </row>
    <row r="118" spans="1:135" ht="11.25" customHeight="1">
      <c r="A118" s="23"/>
      <c r="B118" s="23"/>
      <c r="E118" s="99"/>
      <c r="G118" s="36"/>
      <c r="H118" s="41"/>
      <c r="I118" s="33"/>
      <c r="J118" s="26"/>
      <c r="K118" s="26"/>
      <c r="L118" s="54"/>
      <c r="M118" s="50"/>
      <c r="N118" s="26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49"/>
        <v/>
      </c>
      <c r="DD118" s="23" t="str">
        <f t="shared" si="150"/>
        <v/>
      </c>
      <c r="DE118" s="23" t="str">
        <f t="shared" si="151"/>
        <v/>
      </c>
      <c r="DF118" s="23" t="str">
        <f t="shared" si="152"/>
        <v/>
      </c>
      <c r="DG118" s="23" t="str">
        <f t="shared" si="153"/>
        <v/>
      </c>
      <c r="DH118" s="23" t="str">
        <f t="shared" si="154"/>
        <v/>
      </c>
      <c r="DI118" s="23" t="str">
        <f t="shared" si="155"/>
        <v/>
      </c>
      <c r="DJ118" s="23" t="str">
        <f t="shared" si="156"/>
        <v/>
      </c>
      <c r="DK118" s="23" t="str">
        <f t="shared" si="157"/>
        <v/>
      </c>
      <c r="DL118" s="23" t="str">
        <f t="shared" si="158"/>
        <v/>
      </c>
      <c r="DM118" s="23" t="str">
        <f t="shared" si="159"/>
        <v/>
      </c>
      <c r="DN118" s="23" t="str">
        <f t="shared" si="160"/>
        <v/>
      </c>
      <c r="DO118" s="23" t="str">
        <f t="shared" si="161"/>
        <v/>
      </c>
      <c r="DP118" s="23" t="str">
        <f t="shared" si="162"/>
        <v/>
      </c>
      <c r="DQ118" s="23" t="str">
        <f t="shared" si="163"/>
        <v/>
      </c>
      <c r="DR118" s="23" t="str">
        <f t="shared" si="164"/>
        <v/>
      </c>
      <c r="DS118" s="23" t="str">
        <f t="shared" si="165"/>
        <v/>
      </c>
      <c r="DT118" s="23" t="str">
        <f t="shared" si="166"/>
        <v/>
      </c>
      <c r="DU118" s="23" t="str">
        <f t="shared" si="167"/>
        <v/>
      </c>
      <c r="DV118" s="23" t="str">
        <f t="shared" si="168"/>
        <v/>
      </c>
      <c r="DW118" s="23" t="str">
        <f t="shared" si="169"/>
        <v/>
      </c>
      <c r="DX118" s="23" t="str">
        <f t="shared" si="170"/>
        <v/>
      </c>
      <c r="DY118" s="23" t="str">
        <f t="shared" si="171"/>
        <v/>
      </c>
      <c r="DZ118" s="23" t="str">
        <f t="shared" si="172"/>
        <v/>
      </c>
      <c r="EA118" s="23" t="str">
        <f t="shared" si="173"/>
        <v/>
      </c>
      <c r="EB118" s="23" t="str">
        <f t="shared" si="174"/>
        <v/>
      </c>
      <c r="EC118" s="23" t="str">
        <f t="shared" si="175"/>
        <v/>
      </c>
      <c r="ED118" s="23" t="str">
        <f t="shared" si="176"/>
        <v/>
      </c>
      <c r="EE118" s="23" t="str">
        <f t="shared" si="177"/>
        <v/>
      </c>
    </row>
    <row r="119" spans="1:135" ht="11.25" customHeight="1">
      <c r="A119" s="23"/>
      <c r="B119" s="23"/>
      <c r="E119" s="99"/>
      <c r="G119" s="36"/>
      <c r="H119" s="41"/>
      <c r="I119" s="33"/>
      <c r="J119" s="26"/>
      <c r="K119" s="26"/>
      <c r="L119" s="54"/>
      <c r="M119" s="50"/>
      <c r="N119" s="26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49"/>
        <v/>
      </c>
      <c r="DD119" s="23" t="str">
        <f t="shared" si="150"/>
        <v/>
      </c>
      <c r="DE119" s="23" t="str">
        <f t="shared" si="151"/>
        <v/>
      </c>
      <c r="DF119" s="23" t="str">
        <f t="shared" si="152"/>
        <v/>
      </c>
      <c r="DG119" s="23" t="str">
        <f t="shared" si="153"/>
        <v/>
      </c>
      <c r="DH119" s="23" t="str">
        <f t="shared" si="154"/>
        <v/>
      </c>
      <c r="DI119" s="23" t="str">
        <f t="shared" si="155"/>
        <v/>
      </c>
      <c r="DJ119" s="23" t="str">
        <f t="shared" si="156"/>
        <v/>
      </c>
      <c r="DK119" s="23" t="str">
        <f t="shared" si="157"/>
        <v/>
      </c>
      <c r="DL119" s="23" t="str">
        <f t="shared" si="158"/>
        <v/>
      </c>
      <c r="DM119" s="23" t="str">
        <f t="shared" si="159"/>
        <v/>
      </c>
      <c r="DN119" s="23" t="str">
        <f t="shared" si="160"/>
        <v/>
      </c>
      <c r="DO119" s="23" t="str">
        <f t="shared" si="161"/>
        <v/>
      </c>
      <c r="DP119" s="23" t="str">
        <f t="shared" si="162"/>
        <v/>
      </c>
      <c r="DQ119" s="23" t="str">
        <f t="shared" si="163"/>
        <v/>
      </c>
      <c r="DR119" s="23" t="str">
        <f t="shared" si="164"/>
        <v/>
      </c>
      <c r="DS119" s="23" t="str">
        <f t="shared" si="165"/>
        <v/>
      </c>
      <c r="DT119" s="23" t="str">
        <f t="shared" si="166"/>
        <v/>
      </c>
      <c r="DU119" s="23" t="str">
        <f t="shared" si="167"/>
        <v/>
      </c>
      <c r="DV119" s="23" t="str">
        <f t="shared" si="168"/>
        <v/>
      </c>
      <c r="DW119" s="23" t="str">
        <f t="shared" si="169"/>
        <v/>
      </c>
      <c r="DX119" s="23" t="str">
        <f t="shared" si="170"/>
        <v/>
      </c>
      <c r="DY119" s="23" t="str">
        <f t="shared" si="171"/>
        <v/>
      </c>
      <c r="DZ119" s="23" t="str">
        <f t="shared" si="172"/>
        <v/>
      </c>
      <c r="EA119" s="23" t="str">
        <f t="shared" si="173"/>
        <v/>
      </c>
      <c r="EB119" s="23" t="str">
        <f t="shared" si="174"/>
        <v/>
      </c>
      <c r="EC119" s="23" t="str">
        <f t="shared" si="175"/>
        <v/>
      </c>
      <c r="ED119" s="23" t="str">
        <f t="shared" si="176"/>
        <v/>
      </c>
      <c r="EE119" s="23" t="str">
        <f t="shared" si="177"/>
        <v/>
      </c>
    </row>
    <row r="120" spans="1:135" ht="11.25" customHeight="1">
      <c r="A120" s="23"/>
      <c r="B120" s="23"/>
      <c r="E120" s="99"/>
      <c r="G120" s="36"/>
      <c r="H120" s="41"/>
      <c r="I120" s="33"/>
      <c r="J120" s="26"/>
      <c r="K120" s="26"/>
      <c r="L120" s="54"/>
      <c r="M120" s="50"/>
      <c r="N120" s="26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49"/>
        <v/>
      </c>
      <c r="DD120" s="23" t="str">
        <f t="shared" si="150"/>
        <v/>
      </c>
      <c r="DE120" s="23" t="str">
        <f t="shared" si="151"/>
        <v/>
      </c>
      <c r="DF120" s="23" t="str">
        <f t="shared" si="152"/>
        <v/>
      </c>
      <c r="DG120" s="23" t="str">
        <f t="shared" si="153"/>
        <v/>
      </c>
      <c r="DH120" s="23" t="str">
        <f t="shared" si="154"/>
        <v/>
      </c>
      <c r="DI120" s="23" t="str">
        <f t="shared" si="155"/>
        <v/>
      </c>
      <c r="DJ120" s="23" t="str">
        <f t="shared" si="156"/>
        <v/>
      </c>
      <c r="DK120" s="23" t="str">
        <f t="shared" si="157"/>
        <v/>
      </c>
      <c r="DL120" s="23" t="str">
        <f t="shared" si="158"/>
        <v/>
      </c>
      <c r="DM120" s="23" t="str">
        <f t="shared" si="159"/>
        <v/>
      </c>
      <c r="DN120" s="23" t="str">
        <f t="shared" si="160"/>
        <v/>
      </c>
      <c r="DO120" s="23" t="str">
        <f t="shared" si="161"/>
        <v/>
      </c>
      <c r="DP120" s="23" t="str">
        <f t="shared" si="162"/>
        <v/>
      </c>
      <c r="DQ120" s="23" t="str">
        <f t="shared" si="163"/>
        <v/>
      </c>
      <c r="DR120" s="23" t="str">
        <f t="shared" si="164"/>
        <v/>
      </c>
      <c r="DS120" s="23" t="str">
        <f t="shared" si="165"/>
        <v/>
      </c>
      <c r="DT120" s="23" t="str">
        <f t="shared" si="166"/>
        <v/>
      </c>
      <c r="DU120" s="23" t="str">
        <f t="shared" si="167"/>
        <v/>
      </c>
      <c r="DV120" s="23" t="str">
        <f t="shared" si="168"/>
        <v/>
      </c>
      <c r="DW120" s="23" t="str">
        <f t="shared" si="169"/>
        <v/>
      </c>
      <c r="DX120" s="23" t="str">
        <f t="shared" si="170"/>
        <v/>
      </c>
      <c r="DY120" s="23" t="str">
        <f t="shared" si="171"/>
        <v/>
      </c>
      <c r="DZ120" s="23" t="str">
        <f t="shared" si="172"/>
        <v/>
      </c>
      <c r="EA120" s="23" t="str">
        <f t="shared" si="173"/>
        <v/>
      </c>
      <c r="EB120" s="23" t="str">
        <f t="shared" si="174"/>
        <v/>
      </c>
      <c r="EC120" s="23" t="str">
        <f t="shared" si="175"/>
        <v/>
      </c>
      <c r="ED120" s="23" t="str">
        <f t="shared" si="176"/>
        <v/>
      </c>
      <c r="EE120" s="23" t="str">
        <f t="shared" si="177"/>
        <v/>
      </c>
    </row>
    <row r="121" spans="1:135" ht="11.25" customHeight="1">
      <c r="A121" s="23"/>
      <c r="B121" s="23"/>
      <c r="E121" s="99"/>
      <c r="G121" s="36"/>
      <c r="H121" s="41"/>
      <c r="I121" s="33"/>
      <c r="J121" s="26"/>
      <c r="K121" s="26"/>
      <c r="L121" s="54"/>
      <c r="M121" s="50"/>
      <c r="N121" s="26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49"/>
        <v/>
      </c>
      <c r="DD121" s="23" t="str">
        <f t="shared" si="150"/>
        <v/>
      </c>
      <c r="DE121" s="23" t="str">
        <f t="shared" si="151"/>
        <v/>
      </c>
      <c r="DF121" s="23" t="str">
        <f t="shared" si="152"/>
        <v/>
      </c>
      <c r="DG121" s="23" t="str">
        <f t="shared" si="153"/>
        <v/>
      </c>
      <c r="DH121" s="23" t="str">
        <f t="shared" si="154"/>
        <v/>
      </c>
      <c r="DI121" s="23" t="str">
        <f t="shared" si="155"/>
        <v/>
      </c>
      <c r="DJ121" s="23" t="str">
        <f t="shared" si="156"/>
        <v/>
      </c>
      <c r="DK121" s="23" t="str">
        <f t="shared" si="157"/>
        <v/>
      </c>
      <c r="DL121" s="23" t="str">
        <f t="shared" si="158"/>
        <v/>
      </c>
      <c r="DM121" s="23" t="str">
        <f t="shared" si="159"/>
        <v/>
      </c>
      <c r="DN121" s="23" t="str">
        <f t="shared" si="160"/>
        <v/>
      </c>
      <c r="DO121" s="23" t="str">
        <f t="shared" si="161"/>
        <v/>
      </c>
      <c r="DP121" s="23" t="str">
        <f t="shared" si="162"/>
        <v/>
      </c>
      <c r="DQ121" s="23" t="str">
        <f t="shared" si="163"/>
        <v/>
      </c>
      <c r="DR121" s="23" t="str">
        <f t="shared" si="164"/>
        <v/>
      </c>
      <c r="DS121" s="23" t="str">
        <f t="shared" si="165"/>
        <v/>
      </c>
      <c r="DT121" s="23" t="str">
        <f t="shared" si="166"/>
        <v/>
      </c>
      <c r="DU121" s="23" t="str">
        <f t="shared" si="167"/>
        <v/>
      </c>
      <c r="DV121" s="23" t="str">
        <f t="shared" si="168"/>
        <v/>
      </c>
      <c r="DW121" s="23" t="str">
        <f t="shared" si="169"/>
        <v/>
      </c>
      <c r="DX121" s="23" t="str">
        <f t="shared" si="170"/>
        <v/>
      </c>
      <c r="DY121" s="23" t="str">
        <f t="shared" si="171"/>
        <v/>
      </c>
      <c r="DZ121" s="23" t="str">
        <f t="shared" si="172"/>
        <v/>
      </c>
      <c r="EA121" s="23" t="str">
        <f t="shared" si="173"/>
        <v/>
      </c>
      <c r="EB121" s="23" t="str">
        <f t="shared" si="174"/>
        <v/>
      </c>
      <c r="EC121" s="23" t="str">
        <f t="shared" si="175"/>
        <v/>
      </c>
      <c r="ED121" s="23" t="str">
        <f t="shared" si="176"/>
        <v/>
      </c>
      <c r="EE121" s="23" t="str">
        <f t="shared" si="177"/>
        <v/>
      </c>
    </row>
    <row r="122" spans="1:135" ht="11.25" customHeight="1">
      <c r="A122" s="23"/>
      <c r="B122" s="23"/>
      <c r="E122" s="99"/>
      <c r="G122" s="36"/>
      <c r="H122" s="41"/>
      <c r="I122" s="33"/>
      <c r="J122" s="26"/>
      <c r="K122" s="26"/>
      <c r="L122" s="54"/>
      <c r="M122" s="50"/>
      <c r="N122" s="26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49"/>
        <v/>
      </c>
      <c r="DD122" s="23" t="str">
        <f t="shared" si="150"/>
        <v/>
      </c>
      <c r="DE122" s="23" t="str">
        <f t="shared" si="151"/>
        <v/>
      </c>
      <c r="DF122" s="23" t="str">
        <f t="shared" si="152"/>
        <v/>
      </c>
      <c r="DG122" s="23" t="str">
        <f t="shared" si="153"/>
        <v/>
      </c>
      <c r="DH122" s="23" t="str">
        <f t="shared" si="154"/>
        <v/>
      </c>
      <c r="DI122" s="23" t="str">
        <f t="shared" si="155"/>
        <v/>
      </c>
      <c r="DJ122" s="23" t="str">
        <f t="shared" si="156"/>
        <v/>
      </c>
      <c r="DK122" s="23" t="str">
        <f t="shared" si="157"/>
        <v/>
      </c>
      <c r="DL122" s="23" t="str">
        <f t="shared" si="158"/>
        <v/>
      </c>
      <c r="DM122" s="23" t="str">
        <f t="shared" si="159"/>
        <v/>
      </c>
      <c r="DN122" s="23" t="str">
        <f t="shared" si="160"/>
        <v/>
      </c>
      <c r="DO122" s="23" t="str">
        <f t="shared" si="161"/>
        <v/>
      </c>
      <c r="DP122" s="23" t="str">
        <f t="shared" si="162"/>
        <v/>
      </c>
      <c r="DQ122" s="23" t="str">
        <f t="shared" si="163"/>
        <v/>
      </c>
      <c r="DR122" s="23" t="str">
        <f t="shared" si="164"/>
        <v/>
      </c>
      <c r="DS122" s="23" t="str">
        <f t="shared" si="165"/>
        <v/>
      </c>
      <c r="DT122" s="23" t="str">
        <f t="shared" si="166"/>
        <v/>
      </c>
      <c r="DU122" s="23" t="str">
        <f t="shared" si="167"/>
        <v/>
      </c>
      <c r="DV122" s="23" t="str">
        <f t="shared" si="168"/>
        <v/>
      </c>
      <c r="DW122" s="23" t="str">
        <f t="shared" si="169"/>
        <v/>
      </c>
      <c r="DX122" s="23" t="str">
        <f t="shared" si="170"/>
        <v/>
      </c>
      <c r="DY122" s="23" t="str">
        <f t="shared" si="171"/>
        <v/>
      </c>
      <c r="DZ122" s="23" t="str">
        <f t="shared" si="172"/>
        <v/>
      </c>
      <c r="EA122" s="23" t="str">
        <f t="shared" si="173"/>
        <v/>
      </c>
      <c r="EB122" s="23" t="str">
        <f t="shared" si="174"/>
        <v/>
      </c>
      <c r="EC122" s="23" t="str">
        <f t="shared" si="175"/>
        <v/>
      </c>
      <c r="ED122" s="23" t="str">
        <f t="shared" si="176"/>
        <v/>
      </c>
      <c r="EE122" s="23" t="str">
        <f t="shared" si="177"/>
        <v/>
      </c>
    </row>
    <row r="123" spans="1:135" ht="11.25" customHeight="1">
      <c r="A123" s="23"/>
      <c r="B123" s="23"/>
      <c r="E123" s="99"/>
      <c r="G123" s="36"/>
      <c r="H123" s="41"/>
      <c r="I123" s="33"/>
      <c r="J123" s="26"/>
      <c r="K123" s="26"/>
      <c r="L123" s="54"/>
      <c r="M123" s="50"/>
      <c r="N123" s="26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49"/>
        <v/>
      </c>
      <c r="DD123" s="23" t="str">
        <f t="shared" si="150"/>
        <v/>
      </c>
      <c r="DE123" s="23" t="str">
        <f t="shared" si="151"/>
        <v/>
      </c>
      <c r="DF123" s="23" t="str">
        <f t="shared" si="152"/>
        <v/>
      </c>
      <c r="DG123" s="23" t="str">
        <f t="shared" si="153"/>
        <v/>
      </c>
      <c r="DH123" s="23" t="str">
        <f t="shared" si="154"/>
        <v/>
      </c>
      <c r="DI123" s="23" t="str">
        <f t="shared" si="155"/>
        <v/>
      </c>
      <c r="DJ123" s="23" t="str">
        <f t="shared" si="156"/>
        <v/>
      </c>
      <c r="DK123" s="23" t="str">
        <f t="shared" si="157"/>
        <v/>
      </c>
      <c r="DL123" s="23" t="str">
        <f t="shared" si="158"/>
        <v/>
      </c>
      <c r="DM123" s="23" t="str">
        <f t="shared" si="159"/>
        <v/>
      </c>
      <c r="DN123" s="23" t="str">
        <f t="shared" si="160"/>
        <v/>
      </c>
      <c r="DO123" s="23" t="str">
        <f t="shared" si="161"/>
        <v/>
      </c>
      <c r="DP123" s="23" t="str">
        <f t="shared" si="162"/>
        <v/>
      </c>
      <c r="DQ123" s="23" t="str">
        <f t="shared" si="163"/>
        <v/>
      </c>
      <c r="DR123" s="23" t="str">
        <f t="shared" si="164"/>
        <v/>
      </c>
      <c r="DS123" s="23" t="str">
        <f t="shared" si="165"/>
        <v/>
      </c>
      <c r="DT123" s="23" t="str">
        <f t="shared" si="166"/>
        <v/>
      </c>
      <c r="DU123" s="23" t="str">
        <f t="shared" si="167"/>
        <v/>
      </c>
      <c r="DV123" s="23" t="str">
        <f t="shared" si="168"/>
        <v/>
      </c>
      <c r="DW123" s="23" t="str">
        <f t="shared" si="169"/>
        <v/>
      </c>
      <c r="DX123" s="23" t="str">
        <f t="shared" si="170"/>
        <v/>
      </c>
      <c r="DY123" s="23" t="str">
        <f t="shared" si="171"/>
        <v/>
      </c>
      <c r="DZ123" s="23" t="str">
        <f t="shared" si="172"/>
        <v/>
      </c>
      <c r="EA123" s="23" t="str">
        <f t="shared" si="173"/>
        <v/>
      </c>
      <c r="EB123" s="23" t="str">
        <f t="shared" si="174"/>
        <v/>
      </c>
      <c r="EC123" s="23" t="str">
        <f t="shared" si="175"/>
        <v/>
      </c>
      <c r="ED123" s="23" t="str">
        <f t="shared" si="176"/>
        <v/>
      </c>
      <c r="EE123" s="23" t="str">
        <f t="shared" si="177"/>
        <v/>
      </c>
    </row>
    <row r="124" spans="1:135" ht="11.25" customHeight="1">
      <c r="A124" s="23"/>
      <c r="B124" s="23"/>
      <c r="E124" s="99"/>
      <c r="G124" s="36"/>
      <c r="H124" s="41"/>
      <c r="I124" s="33"/>
      <c r="J124" s="26"/>
      <c r="K124" s="26"/>
      <c r="L124" s="54"/>
      <c r="M124" s="50"/>
      <c r="N124" s="26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49"/>
        <v/>
      </c>
      <c r="DD124" s="23" t="str">
        <f t="shared" si="150"/>
        <v/>
      </c>
      <c r="DE124" s="23" t="str">
        <f t="shared" si="151"/>
        <v/>
      </c>
      <c r="DF124" s="23" t="str">
        <f t="shared" si="152"/>
        <v/>
      </c>
      <c r="DG124" s="23" t="str">
        <f t="shared" si="153"/>
        <v/>
      </c>
      <c r="DH124" s="23" t="str">
        <f t="shared" si="154"/>
        <v/>
      </c>
      <c r="DI124" s="23" t="str">
        <f t="shared" si="155"/>
        <v/>
      </c>
      <c r="DJ124" s="23" t="str">
        <f t="shared" si="156"/>
        <v/>
      </c>
      <c r="DK124" s="23" t="str">
        <f t="shared" si="157"/>
        <v/>
      </c>
      <c r="DL124" s="23" t="str">
        <f t="shared" si="158"/>
        <v/>
      </c>
      <c r="DM124" s="23" t="str">
        <f t="shared" si="159"/>
        <v/>
      </c>
      <c r="DN124" s="23" t="str">
        <f t="shared" si="160"/>
        <v/>
      </c>
      <c r="DO124" s="23" t="str">
        <f t="shared" si="161"/>
        <v/>
      </c>
      <c r="DP124" s="23" t="str">
        <f t="shared" si="162"/>
        <v/>
      </c>
      <c r="DQ124" s="23" t="str">
        <f t="shared" si="163"/>
        <v/>
      </c>
      <c r="DR124" s="23" t="str">
        <f t="shared" si="164"/>
        <v/>
      </c>
      <c r="DS124" s="23" t="str">
        <f t="shared" si="165"/>
        <v/>
      </c>
      <c r="DT124" s="23" t="str">
        <f t="shared" si="166"/>
        <v/>
      </c>
      <c r="DU124" s="23" t="str">
        <f t="shared" si="167"/>
        <v/>
      </c>
      <c r="DV124" s="23" t="str">
        <f t="shared" si="168"/>
        <v/>
      </c>
      <c r="DW124" s="23" t="str">
        <f t="shared" si="169"/>
        <v/>
      </c>
      <c r="DX124" s="23" t="str">
        <f t="shared" si="170"/>
        <v/>
      </c>
      <c r="DY124" s="23" t="str">
        <f t="shared" si="171"/>
        <v/>
      </c>
      <c r="DZ124" s="23" t="str">
        <f t="shared" si="172"/>
        <v/>
      </c>
      <c r="EA124" s="23" t="str">
        <f t="shared" si="173"/>
        <v/>
      </c>
      <c r="EB124" s="23" t="str">
        <f t="shared" si="174"/>
        <v/>
      </c>
      <c r="EC124" s="23" t="str">
        <f t="shared" si="175"/>
        <v/>
      </c>
      <c r="ED124" s="23" t="str">
        <f t="shared" si="176"/>
        <v/>
      </c>
      <c r="EE124" s="23" t="str">
        <f t="shared" si="177"/>
        <v/>
      </c>
    </row>
    <row r="125" spans="1:135" ht="11.25" customHeight="1">
      <c r="A125" s="23"/>
      <c r="B125" s="23"/>
      <c r="E125" s="99"/>
      <c r="G125" s="36"/>
      <c r="H125" s="41"/>
      <c r="I125" s="33"/>
      <c r="J125" s="26"/>
      <c r="K125" s="26"/>
      <c r="L125" s="54"/>
      <c r="M125" s="50"/>
      <c r="N125" s="26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49"/>
        <v/>
      </c>
      <c r="DD125" s="23" t="str">
        <f t="shared" si="150"/>
        <v/>
      </c>
      <c r="DE125" s="23" t="str">
        <f t="shared" si="151"/>
        <v/>
      </c>
      <c r="DF125" s="23" t="str">
        <f t="shared" si="152"/>
        <v/>
      </c>
      <c r="DG125" s="23" t="str">
        <f t="shared" si="153"/>
        <v/>
      </c>
      <c r="DH125" s="23" t="str">
        <f t="shared" si="154"/>
        <v/>
      </c>
      <c r="DI125" s="23" t="str">
        <f t="shared" si="155"/>
        <v/>
      </c>
      <c r="DJ125" s="23" t="str">
        <f t="shared" si="156"/>
        <v/>
      </c>
      <c r="DK125" s="23" t="str">
        <f t="shared" si="157"/>
        <v/>
      </c>
      <c r="DL125" s="23" t="str">
        <f t="shared" si="158"/>
        <v/>
      </c>
      <c r="DM125" s="23" t="str">
        <f t="shared" si="159"/>
        <v/>
      </c>
      <c r="DN125" s="23" t="str">
        <f t="shared" si="160"/>
        <v/>
      </c>
      <c r="DO125" s="23" t="str">
        <f t="shared" si="161"/>
        <v/>
      </c>
      <c r="DP125" s="23" t="str">
        <f t="shared" si="162"/>
        <v/>
      </c>
      <c r="DQ125" s="23" t="str">
        <f t="shared" si="163"/>
        <v/>
      </c>
      <c r="DR125" s="23" t="str">
        <f t="shared" si="164"/>
        <v/>
      </c>
      <c r="DS125" s="23" t="str">
        <f t="shared" si="165"/>
        <v/>
      </c>
      <c r="DT125" s="23" t="str">
        <f t="shared" si="166"/>
        <v/>
      </c>
      <c r="DU125" s="23" t="str">
        <f t="shared" si="167"/>
        <v/>
      </c>
      <c r="DV125" s="23" t="str">
        <f t="shared" si="168"/>
        <v/>
      </c>
      <c r="DW125" s="23" t="str">
        <f t="shared" si="169"/>
        <v/>
      </c>
      <c r="DX125" s="23" t="str">
        <f t="shared" si="170"/>
        <v/>
      </c>
      <c r="DY125" s="23" t="str">
        <f t="shared" si="171"/>
        <v/>
      </c>
      <c r="DZ125" s="23" t="str">
        <f t="shared" si="172"/>
        <v/>
      </c>
      <c r="EA125" s="23" t="str">
        <f t="shared" si="173"/>
        <v/>
      </c>
      <c r="EB125" s="23" t="str">
        <f t="shared" si="174"/>
        <v/>
      </c>
      <c r="EC125" s="23" t="str">
        <f t="shared" si="175"/>
        <v/>
      </c>
      <c r="ED125" s="23" t="str">
        <f t="shared" si="176"/>
        <v/>
      </c>
      <c r="EE125" s="23" t="str">
        <f t="shared" si="177"/>
        <v/>
      </c>
    </row>
    <row r="126" spans="1:135" ht="11.25" customHeight="1">
      <c r="A126" s="23"/>
      <c r="I126" s="33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49"/>
        <v/>
      </c>
      <c r="DD126" s="23" t="str">
        <f t="shared" si="150"/>
        <v/>
      </c>
      <c r="DE126" s="23" t="str">
        <f t="shared" si="151"/>
        <v/>
      </c>
      <c r="DF126" s="23" t="str">
        <f t="shared" si="152"/>
        <v/>
      </c>
      <c r="DG126" s="23" t="str">
        <f t="shared" si="153"/>
        <v/>
      </c>
      <c r="DH126" s="23" t="str">
        <f t="shared" si="154"/>
        <v/>
      </c>
      <c r="DI126" s="23" t="str">
        <f t="shared" si="155"/>
        <v/>
      </c>
      <c r="DJ126" s="23" t="str">
        <f t="shared" si="156"/>
        <v/>
      </c>
      <c r="DK126" s="23" t="str">
        <f t="shared" si="157"/>
        <v/>
      </c>
      <c r="DL126" s="23" t="str">
        <f t="shared" si="158"/>
        <v/>
      </c>
      <c r="DM126" s="23" t="str">
        <f t="shared" si="159"/>
        <v/>
      </c>
      <c r="DN126" s="23" t="str">
        <f t="shared" si="160"/>
        <v/>
      </c>
      <c r="DO126" s="23" t="str">
        <f t="shared" si="161"/>
        <v/>
      </c>
      <c r="DP126" s="23" t="str">
        <f t="shared" si="162"/>
        <v/>
      </c>
      <c r="DQ126" s="23" t="str">
        <f t="shared" si="163"/>
        <v/>
      </c>
      <c r="DR126" s="23" t="str">
        <f t="shared" si="164"/>
        <v/>
      </c>
      <c r="DS126" s="23" t="str">
        <f t="shared" si="165"/>
        <v/>
      </c>
      <c r="DT126" s="23" t="str">
        <f t="shared" si="166"/>
        <v/>
      </c>
      <c r="DU126" s="23" t="str">
        <f t="shared" si="167"/>
        <v/>
      </c>
      <c r="DV126" s="23" t="str">
        <f t="shared" si="168"/>
        <v/>
      </c>
      <c r="DW126" s="23" t="str">
        <f t="shared" si="169"/>
        <v/>
      </c>
      <c r="DX126" s="23" t="str">
        <f t="shared" si="170"/>
        <v/>
      </c>
      <c r="DY126" s="23" t="str">
        <f t="shared" si="171"/>
        <v/>
      </c>
      <c r="DZ126" s="23" t="str">
        <f t="shared" si="172"/>
        <v/>
      </c>
      <c r="EA126" s="23" t="str">
        <f t="shared" si="173"/>
        <v/>
      </c>
      <c r="EB126" s="23" t="str">
        <f t="shared" si="174"/>
        <v/>
      </c>
      <c r="EC126" s="23" t="str">
        <f t="shared" si="175"/>
        <v/>
      </c>
      <c r="ED126" s="23" t="str">
        <f t="shared" si="176"/>
        <v/>
      </c>
      <c r="EE126" s="23" t="str">
        <f t="shared" si="177"/>
        <v/>
      </c>
    </row>
    <row r="127" spans="1:135" ht="11.25" customHeight="1">
      <c r="A127" s="23"/>
      <c r="B127" s="23"/>
      <c r="E127" s="99"/>
      <c r="G127" s="36"/>
      <c r="H127" s="41"/>
      <c r="I127" s="33"/>
      <c r="J127" s="26"/>
      <c r="K127" s="26"/>
      <c r="L127" s="54"/>
      <c r="M127" s="50"/>
      <c r="N127" s="26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49"/>
        <v/>
      </c>
      <c r="DD127" s="23" t="str">
        <f t="shared" si="150"/>
        <v/>
      </c>
      <c r="DE127" s="23" t="str">
        <f t="shared" si="151"/>
        <v/>
      </c>
      <c r="DF127" s="23" t="str">
        <f t="shared" si="152"/>
        <v/>
      </c>
      <c r="DG127" s="23" t="str">
        <f t="shared" si="153"/>
        <v/>
      </c>
      <c r="DH127" s="23" t="str">
        <f t="shared" si="154"/>
        <v/>
      </c>
      <c r="DI127" s="23" t="str">
        <f t="shared" si="155"/>
        <v/>
      </c>
      <c r="DJ127" s="23" t="str">
        <f t="shared" si="156"/>
        <v/>
      </c>
      <c r="DK127" s="23" t="str">
        <f t="shared" si="157"/>
        <v/>
      </c>
      <c r="DL127" s="23" t="str">
        <f t="shared" si="158"/>
        <v/>
      </c>
      <c r="DM127" s="23" t="str">
        <f t="shared" si="159"/>
        <v/>
      </c>
      <c r="DN127" s="23" t="str">
        <f t="shared" si="160"/>
        <v/>
      </c>
      <c r="DO127" s="23" t="str">
        <f t="shared" si="161"/>
        <v/>
      </c>
      <c r="DP127" s="23" t="str">
        <f t="shared" si="162"/>
        <v/>
      </c>
      <c r="DQ127" s="23" t="str">
        <f t="shared" si="163"/>
        <v/>
      </c>
      <c r="DR127" s="23" t="str">
        <f t="shared" si="164"/>
        <v/>
      </c>
      <c r="DS127" s="23" t="str">
        <f t="shared" si="165"/>
        <v/>
      </c>
      <c r="DT127" s="23" t="str">
        <f t="shared" si="166"/>
        <v/>
      </c>
      <c r="DU127" s="23" t="str">
        <f t="shared" si="167"/>
        <v/>
      </c>
      <c r="DV127" s="23" t="str">
        <f t="shared" si="168"/>
        <v/>
      </c>
      <c r="DW127" s="23" t="str">
        <f t="shared" si="169"/>
        <v/>
      </c>
      <c r="DX127" s="23" t="str">
        <f t="shared" si="170"/>
        <v/>
      </c>
      <c r="DY127" s="23" t="str">
        <f t="shared" si="171"/>
        <v/>
      </c>
      <c r="DZ127" s="23" t="str">
        <f t="shared" si="172"/>
        <v/>
      </c>
      <c r="EA127" s="23" t="str">
        <f t="shared" si="173"/>
        <v/>
      </c>
      <c r="EB127" s="23" t="str">
        <f t="shared" si="174"/>
        <v/>
      </c>
      <c r="EC127" s="23" t="str">
        <f t="shared" si="175"/>
        <v/>
      </c>
      <c r="ED127" s="23" t="str">
        <f t="shared" si="176"/>
        <v/>
      </c>
      <c r="EE127" s="23" t="str">
        <f t="shared" si="177"/>
        <v/>
      </c>
    </row>
    <row r="128" spans="1:135" ht="11.25" customHeight="1">
      <c r="A128" s="23"/>
      <c r="B128" s="23"/>
      <c r="E128" s="99"/>
      <c r="G128" s="36"/>
      <c r="H128" s="41"/>
      <c r="I128" s="33"/>
      <c r="J128" s="26"/>
      <c r="K128" s="26"/>
      <c r="L128" s="54"/>
      <c r="M128" s="50"/>
      <c r="N128" s="26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49"/>
        <v/>
      </c>
      <c r="DD128" s="23" t="str">
        <f t="shared" si="150"/>
        <v/>
      </c>
      <c r="DE128" s="23" t="str">
        <f t="shared" si="151"/>
        <v/>
      </c>
      <c r="DF128" s="23" t="str">
        <f t="shared" si="152"/>
        <v/>
      </c>
      <c r="DG128" s="23" t="str">
        <f t="shared" si="153"/>
        <v/>
      </c>
      <c r="DH128" s="23" t="str">
        <f t="shared" si="154"/>
        <v/>
      </c>
      <c r="DI128" s="23" t="str">
        <f t="shared" si="155"/>
        <v/>
      </c>
      <c r="DJ128" s="23" t="str">
        <f t="shared" si="156"/>
        <v/>
      </c>
      <c r="DK128" s="23" t="str">
        <f t="shared" si="157"/>
        <v/>
      </c>
      <c r="DL128" s="23" t="str">
        <f t="shared" si="158"/>
        <v/>
      </c>
      <c r="DM128" s="23" t="str">
        <f t="shared" si="159"/>
        <v/>
      </c>
      <c r="DN128" s="23" t="str">
        <f t="shared" si="160"/>
        <v/>
      </c>
      <c r="DO128" s="23" t="str">
        <f t="shared" si="161"/>
        <v/>
      </c>
      <c r="DP128" s="23" t="str">
        <f t="shared" si="162"/>
        <v/>
      </c>
      <c r="DQ128" s="23" t="str">
        <f t="shared" si="163"/>
        <v/>
      </c>
      <c r="DR128" s="23" t="str">
        <f t="shared" si="164"/>
        <v/>
      </c>
      <c r="DS128" s="23" t="str">
        <f t="shared" si="165"/>
        <v/>
      </c>
      <c r="DT128" s="23" t="str">
        <f t="shared" si="166"/>
        <v/>
      </c>
      <c r="DU128" s="23" t="str">
        <f t="shared" si="167"/>
        <v/>
      </c>
      <c r="DV128" s="23" t="str">
        <f t="shared" si="168"/>
        <v/>
      </c>
      <c r="DW128" s="23" t="str">
        <f t="shared" si="169"/>
        <v/>
      </c>
      <c r="DX128" s="23" t="str">
        <f t="shared" si="170"/>
        <v/>
      </c>
      <c r="DY128" s="23" t="str">
        <f t="shared" si="171"/>
        <v/>
      </c>
      <c r="DZ128" s="23" t="str">
        <f t="shared" si="172"/>
        <v/>
      </c>
      <c r="EA128" s="23" t="str">
        <f t="shared" si="173"/>
        <v/>
      </c>
      <c r="EB128" s="23" t="str">
        <f t="shared" si="174"/>
        <v/>
      </c>
      <c r="EC128" s="23" t="str">
        <f t="shared" si="175"/>
        <v/>
      </c>
      <c r="ED128" s="23" t="str">
        <f t="shared" si="176"/>
        <v/>
      </c>
      <c r="EE128" s="23" t="str">
        <f t="shared" si="177"/>
        <v/>
      </c>
    </row>
    <row r="129" spans="1:135" ht="11.25" customHeight="1">
      <c r="A129" s="23"/>
      <c r="B129" s="23"/>
      <c r="E129" s="99"/>
      <c r="G129" s="36"/>
      <c r="H129" s="41"/>
      <c r="I129" s="33"/>
      <c r="J129" s="26"/>
      <c r="K129" s="26"/>
      <c r="L129" s="54"/>
      <c r="M129" s="50"/>
      <c r="N129" s="26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49"/>
        <v/>
      </c>
      <c r="DD129" s="23" t="str">
        <f t="shared" si="150"/>
        <v/>
      </c>
      <c r="DE129" s="23" t="str">
        <f t="shared" si="151"/>
        <v/>
      </c>
      <c r="DF129" s="23" t="str">
        <f t="shared" si="152"/>
        <v/>
      </c>
      <c r="DG129" s="23" t="str">
        <f t="shared" si="153"/>
        <v/>
      </c>
      <c r="DH129" s="23" t="str">
        <f t="shared" si="154"/>
        <v/>
      </c>
      <c r="DI129" s="23" t="str">
        <f t="shared" si="155"/>
        <v/>
      </c>
      <c r="DJ129" s="23" t="str">
        <f t="shared" si="156"/>
        <v/>
      </c>
      <c r="DK129" s="23" t="str">
        <f t="shared" si="157"/>
        <v/>
      </c>
      <c r="DL129" s="23" t="str">
        <f t="shared" si="158"/>
        <v/>
      </c>
      <c r="DM129" s="23" t="str">
        <f t="shared" si="159"/>
        <v/>
      </c>
      <c r="DN129" s="23" t="str">
        <f t="shared" si="160"/>
        <v/>
      </c>
      <c r="DO129" s="23" t="str">
        <f t="shared" si="161"/>
        <v/>
      </c>
      <c r="DP129" s="23" t="str">
        <f t="shared" si="162"/>
        <v/>
      </c>
      <c r="DQ129" s="23" t="str">
        <f t="shared" si="163"/>
        <v/>
      </c>
      <c r="DR129" s="23" t="str">
        <f t="shared" si="164"/>
        <v/>
      </c>
      <c r="DS129" s="23" t="str">
        <f t="shared" si="165"/>
        <v/>
      </c>
      <c r="DT129" s="23" t="str">
        <f t="shared" si="166"/>
        <v/>
      </c>
      <c r="DU129" s="23" t="str">
        <f t="shared" si="167"/>
        <v/>
      </c>
      <c r="DV129" s="23" t="str">
        <f t="shared" si="168"/>
        <v/>
      </c>
      <c r="DW129" s="23" t="str">
        <f t="shared" si="169"/>
        <v/>
      </c>
      <c r="DX129" s="23" t="str">
        <f t="shared" si="170"/>
        <v/>
      </c>
      <c r="DY129" s="23" t="str">
        <f t="shared" si="171"/>
        <v/>
      </c>
      <c r="DZ129" s="23" t="str">
        <f t="shared" si="172"/>
        <v/>
      </c>
      <c r="EA129" s="23" t="str">
        <f t="shared" si="173"/>
        <v/>
      </c>
      <c r="EB129" s="23" t="str">
        <f t="shared" si="174"/>
        <v/>
      </c>
      <c r="EC129" s="23" t="str">
        <f t="shared" si="175"/>
        <v/>
      </c>
      <c r="ED129" s="23" t="str">
        <f t="shared" si="176"/>
        <v/>
      </c>
      <c r="EE129" s="23" t="str">
        <f t="shared" si="177"/>
        <v/>
      </c>
    </row>
    <row r="130" spans="1:135" ht="11.25" customHeight="1">
      <c r="A130" s="23"/>
      <c r="B130" s="23"/>
      <c r="E130" s="99"/>
      <c r="G130" s="36"/>
      <c r="H130" s="41"/>
      <c r="I130" s="33"/>
      <c r="J130" s="26"/>
      <c r="K130" s="26"/>
      <c r="L130" s="54"/>
      <c r="M130" s="50"/>
      <c r="N130" s="26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49"/>
        <v/>
      </c>
      <c r="DD130" s="23" t="str">
        <f t="shared" si="150"/>
        <v/>
      </c>
      <c r="DE130" s="23" t="str">
        <f t="shared" si="151"/>
        <v/>
      </c>
      <c r="DF130" s="23" t="str">
        <f t="shared" si="152"/>
        <v/>
      </c>
      <c r="DG130" s="23" t="str">
        <f t="shared" si="153"/>
        <v/>
      </c>
      <c r="DH130" s="23" t="str">
        <f t="shared" si="154"/>
        <v/>
      </c>
      <c r="DI130" s="23" t="str">
        <f t="shared" si="155"/>
        <v/>
      </c>
      <c r="DJ130" s="23" t="str">
        <f t="shared" si="156"/>
        <v/>
      </c>
      <c r="DK130" s="23" t="str">
        <f t="shared" si="157"/>
        <v/>
      </c>
      <c r="DL130" s="23" t="str">
        <f t="shared" si="158"/>
        <v/>
      </c>
      <c r="DM130" s="23" t="str">
        <f t="shared" si="159"/>
        <v/>
      </c>
      <c r="DN130" s="23" t="str">
        <f t="shared" si="160"/>
        <v/>
      </c>
      <c r="DO130" s="23" t="str">
        <f t="shared" si="161"/>
        <v/>
      </c>
      <c r="DP130" s="23" t="str">
        <f t="shared" si="162"/>
        <v/>
      </c>
      <c r="DQ130" s="23" t="str">
        <f t="shared" si="163"/>
        <v/>
      </c>
      <c r="DR130" s="23" t="str">
        <f t="shared" si="164"/>
        <v/>
      </c>
      <c r="DS130" s="23" t="str">
        <f t="shared" si="165"/>
        <v/>
      </c>
      <c r="DT130" s="23" t="str">
        <f t="shared" si="166"/>
        <v/>
      </c>
      <c r="DU130" s="23" t="str">
        <f t="shared" si="167"/>
        <v/>
      </c>
      <c r="DV130" s="23" t="str">
        <f t="shared" si="168"/>
        <v/>
      </c>
      <c r="DW130" s="23" t="str">
        <f t="shared" si="169"/>
        <v/>
      </c>
      <c r="DX130" s="23" t="str">
        <f t="shared" si="170"/>
        <v/>
      </c>
      <c r="DY130" s="23" t="str">
        <f t="shared" si="171"/>
        <v/>
      </c>
      <c r="DZ130" s="23" t="str">
        <f t="shared" si="172"/>
        <v/>
      </c>
      <c r="EA130" s="23" t="str">
        <f t="shared" si="173"/>
        <v/>
      </c>
      <c r="EB130" s="23" t="str">
        <f t="shared" si="174"/>
        <v/>
      </c>
      <c r="EC130" s="23" t="str">
        <f t="shared" si="175"/>
        <v/>
      </c>
      <c r="ED130" s="23" t="str">
        <f t="shared" si="176"/>
        <v/>
      </c>
      <c r="EE130" s="23" t="str">
        <f t="shared" si="177"/>
        <v/>
      </c>
    </row>
    <row r="131" spans="1:135" ht="11.25" customHeight="1">
      <c r="A131" s="23"/>
      <c r="B131" s="23"/>
      <c r="E131" s="99"/>
      <c r="G131" s="36"/>
      <c r="H131" s="41"/>
      <c r="I131" s="33"/>
      <c r="J131" s="26"/>
      <c r="K131" s="26"/>
      <c r="L131" s="54"/>
      <c r="M131" s="50"/>
      <c r="N131" s="26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49"/>
        <v/>
      </c>
      <c r="DD131" s="23" t="str">
        <f t="shared" si="150"/>
        <v/>
      </c>
      <c r="DE131" s="23" t="str">
        <f t="shared" si="151"/>
        <v/>
      </c>
      <c r="DF131" s="23" t="str">
        <f t="shared" si="152"/>
        <v/>
      </c>
      <c r="DG131" s="23" t="str">
        <f t="shared" si="153"/>
        <v/>
      </c>
      <c r="DH131" s="23" t="str">
        <f t="shared" si="154"/>
        <v/>
      </c>
      <c r="DI131" s="23" t="str">
        <f t="shared" si="155"/>
        <v/>
      </c>
      <c r="DJ131" s="23" t="str">
        <f t="shared" si="156"/>
        <v/>
      </c>
      <c r="DK131" s="23" t="str">
        <f t="shared" si="157"/>
        <v/>
      </c>
      <c r="DL131" s="23" t="str">
        <f t="shared" si="158"/>
        <v/>
      </c>
      <c r="DM131" s="23" t="str">
        <f t="shared" si="159"/>
        <v/>
      </c>
      <c r="DN131" s="23" t="str">
        <f t="shared" si="160"/>
        <v/>
      </c>
      <c r="DO131" s="23" t="str">
        <f t="shared" si="161"/>
        <v/>
      </c>
      <c r="DP131" s="23" t="str">
        <f t="shared" si="162"/>
        <v/>
      </c>
      <c r="DQ131" s="23" t="str">
        <f t="shared" si="163"/>
        <v/>
      </c>
      <c r="DR131" s="23" t="str">
        <f t="shared" si="164"/>
        <v/>
      </c>
      <c r="DS131" s="23" t="str">
        <f t="shared" si="165"/>
        <v/>
      </c>
      <c r="DT131" s="23" t="str">
        <f t="shared" si="166"/>
        <v/>
      </c>
      <c r="DU131" s="23" t="str">
        <f t="shared" si="167"/>
        <v/>
      </c>
      <c r="DV131" s="23" t="str">
        <f t="shared" si="168"/>
        <v/>
      </c>
      <c r="DW131" s="23" t="str">
        <f t="shared" si="169"/>
        <v/>
      </c>
      <c r="DX131" s="23" t="str">
        <f t="shared" si="170"/>
        <v/>
      </c>
      <c r="DY131" s="23" t="str">
        <f t="shared" si="171"/>
        <v/>
      </c>
      <c r="DZ131" s="23" t="str">
        <f t="shared" si="172"/>
        <v/>
      </c>
      <c r="EA131" s="23" t="str">
        <f t="shared" si="173"/>
        <v/>
      </c>
      <c r="EB131" s="23" t="str">
        <f t="shared" si="174"/>
        <v/>
      </c>
      <c r="EC131" s="23" t="str">
        <f t="shared" si="175"/>
        <v/>
      </c>
      <c r="ED131" s="23" t="str">
        <f t="shared" si="176"/>
        <v/>
      </c>
      <c r="EE131" s="23" t="str">
        <f t="shared" si="177"/>
        <v/>
      </c>
    </row>
    <row r="132" spans="1:135" ht="11.25" customHeight="1">
      <c r="A132" s="23"/>
      <c r="B132" s="23"/>
      <c r="E132" s="99"/>
      <c r="G132" s="36"/>
      <c r="H132" s="41"/>
      <c r="I132" s="33"/>
      <c r="J132" s="26"/>
      <c r="K132" s="26"/>
      <c r="L132" s="54"/>
      <c r="M132" s="50"/>
      <c r="N132" s="26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49"/>
        <v/>
      </c>
      <c r="DD132" s="23" t="str">
        <f t="shared" si="150"/>
        <v/>
      </c>
      <c r="DE132" s="23" t="str">
        <f t="shared" si="151"/>
        <v/>
      </c>
      <c r="DF132" s="23" t="str">
        <f t="shared" si="152"/>
        <v/>
      </c>
      <c r="DG132" s="23" t="str">
        <f t="shared" si="153"/>
        <v/>
      </c>
      <c r="DH132" s="23" t="str">
        <f t="shared" si="154"/>
        <v/>
      </c>
      <c r="DI132" s="23" t="str">
        <f t="shared" si="155"/>
        <v/>
      </c>
      <c r="DJ132" s="23" t="str">
        <f t="shared" si="156"/>
        <v/>
      </c>
      <c r="DK132" s="23" t="str">
        <f t="shared" si="157"/>
        <v/>
      </c>
      <c r="DL132" s="23" t="str">
        <f t="shared" si="158"/>
        <v/>
      </c>
      <c r="DM132" s="23" t="str">
        <f t="shared" si="159"/>
        <v/>
      </c>
      <c r="DN132" s="23" t="str">
        <f t="shared" si="160"/>
        <v/>
      </c>
      <c r="DO132" s="23" t="str">
        <f t="shared" si="161"/>
        <v/>
      </c>
      <c r="DP132" s="23" t="str">
        <f t="shared" si="162"/>
        <v/>
      </c>
      <c r="DQ132" s="23" t="str">
        <f t="shared" si="163"/>
        <v/>
      </c>
      <c r="DR132" s="23" t="str">
        <f t="shared" si="164"/>
        <v/>
      </c>
      <c r="DS132" s="23" t="str">
        <f t="shared" si="165"/>
        <v/>
      </c>
      <c r="DT132" s="23" t="str">
        <f t="shared" si="166"/>
        <v/>
      </c>
      <c r="DU132" s="23" t="str">
        <f t="shared" si="167"/>
        <v/>
      </c>
      <c r="DV132" s="23" t="str">
        <f t="shared" si="168"/>
        <v/>
      </c>
      <c r="DW132" s="23" t="str">
        <f t="shared" si="169"/>
        <v/>
      </c>
      <c r="DX132" s="23" t="str">
        <f t="shared" si="170"/>
        <v/>
      </c>
      <c r="DY132" s="23" t="str">
        <f t="shared" si="171"/>
        <v/>
      </c>
      <c r="DZ132" s="23" t="str">
        <f t="shared" si="172"/>
        <v/>
      </c>
      <c r="EA132" s="23" t="str">
        <f t="shared" si="173"/>
        <v/>
      </c>
      <c r="EB132" s="23" t="str">
        <f t="shared" si="174"/>
        <v/>
      </c>
      <c r="EC132" s="23" t="str">
        <f t="shared" si="175"/>
        <v/>
      </c>
      <c r="ED132" s="23" t="str">
        <f t="shared" si="176"/>
        <v/>
      </c>
      <c r="EE132" s="23" t="str">
        <f t="shared" si="177"/>
        <v/>
      </c>
    </row>
    <row r="133" spans="1:135" ht="11.25" customHeight="1">
      <c r="A133" s="23"/>
      <c r="B133" s="23"/>
      <c r="E133" s="99"/>
      <c r="G133" s="36"/>
      <c r="H133" s="41"/>
      <c r="I133" s="33"/>
      <c r="J133" s="26"/>
      <c r="K133" s="26"/>
      <c r="L133" s="54"/>
      <c r="M133" s="50"/>
      <c r="N133" s="26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49"/>
        <v/>
      </c>
      <c r="DD133" s="23" t="str">
        <f t="shared" si="150"/>
        <v/>
      </c>
      <c r="DE133" s="23" t="str">
        <f t="shared" si="151"/>
        <v/>
      </c>
      <c r="DF133" s="23" t="str">
        <f t="shared" si="152"/>
        <v/>
      </c>
      <c r="DG133" s="23" t="str">
        <f t="shared" si="153"/>
        <v/>
      </c>
      <c r="DH133" s="23" t="str">
        <f t="shared" si="154"/>
        <v/>
      </c>
      <c r="DI133" s="23" t="str">
        <f t="shared" si="155"/>
        <v/>
      </c>
      <c r="DJ133" s="23" t="str">
        <f t="shared" si="156"/>
        <v/>
      </c>
      <c r="DK133" s="23" t="str">
        <f t="shared" si="157"/>
        <v/>
      </c>
      <c r="DL133" s="23" t="str">
        <f t="shared" si="158"/>
        <v/>
      </c>
      <c r="DM133" s="23" t="str">
        <f t="shared" si="159"/>
        <v/>
      </c>
      <c r="DN133" s="23" t="str">
        <f t="shared" si="160"/>
        <v/>
      </c>
      <c r="DO133" s="23" t="str">
        <f t="shared" si="161"/>
        <v/>
      </c>
      <c r="DP133" s="23" t="str">
        <f t="shared" si="162"/>
        <v/>
      </c>
      <c r="DQ133" s="23" t="str">
        <f t="shared" si="163"/>
        <v/>
      </c>
      <c r="DR133" s="23" t="str">
        <f t="shared" si="164"/>
        <v/>
      </c>
      <c r="DS133" s="23" t="str">
        <f t="shared" si="165"/>
        <v/>
      </c>
      <c r="DT133" s="23" t="str">
        <f t="shared" si="166"/>
        <v/>
      </c>
      <c r="DU133" s="23" t="str">
        <f t="shared" si="167"/>
        <v/>
      </c>
      <c r="DV133" s="23" t="str">
        <f t="shared" si="168"/>
        <v/>
      </c>
      <c r="DW133" s="23" t="str">
        <f t="shared" si="169"/>
        <v/>
      </c>
      <c r="DX133" s="23" t="str">
        <f t="shared" si="170"/>
        <v/>
      </c>
      <c r="DY133" s="23" t="str">
        <f t="shared" si="171"/>
        <v/>
      </c>
      <c r="DZ133" s="23" t="str">
        <f t="shared" si="172"/>
        <v/>
      </c>
      <c r="EA133" s="23" t="str">
        <f t="shared" si="173"/>
        <v/>
      </c>
      <c r="EB133" s="23" t="str">
        <f t="shared" si="174"/>
        <v/>
      </c>
      <c r="EC133" s="23" t="str">
        <f t="shared" si="175"/>
        <v/>
      </c>
      <c r="ED133" s="23" t="str">
        <f t="shared" si="176"/>
        <v/>
      </c>
      <c r="EE133" s="23" t="str">
        <f t="shared" si="177"/>
        <v/>
      </c>
    </row>
    <row r="134" spans="1:135" ht="11.25" customHeight="1">
      <c r="A134" s="23"/>
      <c r="B134" s="23"/>
      <c r="E134" s="99"/>
      <c r="G134" s="36"/>
      <c r="H134" s="41"/>
      <c r="I134" s="33"/>
      <c r="J134" s="26"/>
      <c r="K134" s="26"/>
      <c r="L134" s="54"/>
      <c r="M134" s="50"/>
      <c r="N134" s="26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49"/>
        <v/>
      </c>
      <c r="DD134" s="23" t="str">
        <f t="shared" si="150"/>
        <v/>
      </c>
      <c r="DE134" s="23" t="str">
        <f t="shared" si="151"/>
        <v/>
      </c>
      <c r="DF134" s="23" t="str">
        <f t="shared" si="152"/>
        <v/>
      </c>
      <c r="DG134" s="23" t="str">
        <f t="shared" si="153"/>
        <v/>
      </c>
      <c r="DH134" s="23" t="str">
        <f t="shared" si="154"/>
        <v/>
      </c>
      <c r="DI134" s="23" t="str">
        <f t="shared" si="155"/>
        <v/>
      </c>
      <c r="DJ134" s="23" t="str">
        <f t="shared" si="156"/>
        <v/>
      </c>
      <c r="DK134" s="23" t="str">
        <f t="shared" si="157"/>
        <v/>
      </c>
      <c r="DL134" s="23" t="str">
        <f t="shared" si="158"/>
        <v/>
      </c>
      <c r="DM134" s="23" t="str">
        <f t="shared" si="159"/>
        <v/>
      </c>
      <c r="DN134" s="23" t="str">
        <f t="shared" si="160"/>
        <v/>
      </c>
      <c r="DO134" s="23" t="str">
        <f t="shared" si="161"/>
        <v/>
      </c>
      <c r="DP134" s="23" t="str">
        <f t="shared" si="162"/>
        <v/>
      </c>
      <c r="DQ134" s="23" t="str">
        <f t="shared" si="163"/>
        <v/>
      </c>
      <c r="DR134" s="23" t="str">
        <f t="shared" si="164"/>
        <v/>
      </c>
      <c r="DS134" s="23" t="str">
        <f t="shared" si="165"/>
        <v/>
      </c>
      <c r="DT134" s="23" t="str">
        <f t="shared" si="166"/>
        <v/>
      </c>
      <c r="DU134" s="23" t="str">
        <f t="shared" si="167"/>
        <v/>
      </c>
      <c r="DV134" s="23" t="str">
        <f t="shared" si="168"/>
        <v/>
      </c>
      <c r="DW134" s="23" t="str">
        <f t="shared" si="169"/>
        <v/>
      </c>
      <c r="DX134" s="23" t="str">
        <f t="shared" si="170"/>
        <v/>
      </c>
      <c r="DY134" s="23" t="str">
        <f t="shared" si="171"/>
        <v/>
      </c>
      <c r="DZ134" s="23" t="str">
        <f t="shared" si="172"/>
        <v/>
      </c>
      <c r="EA134" s="23" t="str">
        <f t="shared" si="173"/>
        <v/>
      </c>
      <c r="EB134" s="23" t="str">
        <f t="shared" si="174"/>
        <v/>
      </c>
      <c r="EC134" s="23" t="str">
        <f t="shared" si="175"/>
        <v/>
      </c>
      <c r="ED134" s="23" t="str">
        <f t="shared" si="176"/>
        <v/>
      </c>
      <c r="EE134" s="23" t="str">
        <f t="shared" si="177"/>
        <v/>
      </c>
    </row>
    <row r="135" spans="1:135" ht="11.25" customHeight="1">
      <c r="A135" s="23"/>
      <c r="B135" s="23"/>
      <c r="E135" s="99"/>
      <c r="G135" s="36"/>
      <c r="H135" s="41"/>
      <c r="I135" s="33"/>
      <c r="J135" s="26"/>
      <c r="K135" s="26"/>
      <c r="L135" s="54"/>
      <c r="M135" s="50"/>
      <c r="N135" s="26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49"/>
        <v/>
      </c>
      <c r="DD135" s="23" t="str">
        <f t="shared" si="150"/>
        <v/>
      </c>
      <c r="DE135" s="23" t="str">
        <f t="shared" si="151"/>
        <v/>
      </c>
      <c r="DF135" s="23" t="str">
        <f t="shared" si="152"/>
        <v/>
      </c>
      <c r="DG135" s="23" t="str">
        <f t="shared" si="153"/>
        <v/>
      </c>
      <c r="DH135" s="23" t="str">
        <f t="shared" si="154"/>
        <v/>
      </c>
      <c r="DI135" s="23" t="str">
        <f t="shared" si="155"/>
        <v/>
      </c>
      <c r="DJ135" s="23" t="str">
        <f t="shared" si="156"/>
        <v/>
      </c>
      <c r="DK135" s="23" t="str">
        <f t="shared" si="157"/>
        <v/>
      </c>
      <c r="DL135" s="23" t="str">
        <f t="shared" si="158"/>
        <v/>
      </c>
      <c r="DM135" s="23" t="str">
        <f t="shared" si="159"/>
        <v/>
      </c>
      <c r="DN135" s="23" t="str">
        <f t="shared" si="160"/>
        <v/>
      </c>
      <c r="DO135" s="23" t="str">
        <f t="shared" si="161"/>
        <v/>
      </c>
      <c r="DP135" s="23" t="str">
        <f t="shared" si="162"/>
        <v/>
      </c>
      <c r="DQ135" s="23" t="str">
        <f t="shared" si="163"/>
        <v/>
      </c>
      <c r="DR135" s="23" t="str">
        <f t="shared" si="164"/>
        <v/>
      </c>
      <c r="DS135" s="23" t="str">
        <f t="shared" si="165"/>
        <v/>
      </c>
      <c r="DT135" s="23" t="str">
        <f t="shared" si="166"/>
        <v/>
      </c>
      <c r="DU135" s="23" t="str">
        <f t="shared" si="167"/>
        <v/>
      </c>
      <c r="DV135" s="23" t="str">
        <f t="shared" si="168"/>
        <v/>
      </c>
      <c r="DW135" s="23" t="str">
        <f t="shared" si="169"/>
        <v/>
      </c>
      <c r="DX135" s="23" t="str">
        <f t="shared" si="170"/>
        <v/>
      </c>
      <c r="DY135" s="23" t="str">
        <f t="shared" si="171"/>
        <v/>
      </c>
      <c r="DZ135" s="23" t="str">
        <f t="shared" si="172"/>
        <v/>
      </c>
      <c r="EA135" s="23" t="str">
        <f t="shared" si="173"/>
        <v/>
      </c>
      <c r="EB135" s="23" t="str">
        <f t="shared" si="174"/>
        <v/>
      </c>
      <c r="EC135" s="23" t="str">
        <f t="shared" si="175"/>
        <v/>
      </c>
      <c r="ED135" s="23" t="str">
        <f t="shared" si="176"/>
        <v/>
      </c>
      <c r="EE135" s="23" t="str">
        <f t="shared" si="177"/>
        <v/>
      </c>
    </row>
    <row r="136" spans="1:135" ht="11.25" customHeight="1">
      <c r="A136" s="23"/>
      <c r="B136" s="23"/>
      <c r="E136" s="99"/>
      <c r="G136" s="36"/>
      <c r="H136" s="41"/>
      <c r="I136" s="33"/>
      <c r="J136" s="26"/>
      <c r="K136" s="26"/>
      <c r="L136" s="54"/>
      <c r="M136" s="50"/>
      <c r="N136" s="26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49"/>
        <v/>
      </c>
      <c r="DD136" s="23" t="str">
        <f t="shared" si="150"/>
        <v/>
      </c>
      <c r="DE136" s="23" t="str">
        <f t="shared" si="151"/>
        <v/>
      </c>
      <c r="DF136" s="23" t="str">
        <f t="shared" si="152"/>
        <v/>
      </c>
      <c r="DG136" s="23" t="str">
        <f t="shared" si="153"/>
        <v/>
      </c>
      <c r="DH136" s="23" t="str">
        <f t="shared" si="154"/>
        <v/>
      </c>
      <c r="DI136" s="23" t="str">
        <f t="shared" si="155"/>
        <v/>
      </c>
      <c r="DJ136" s="23" t="str">
        <f t="shared" si="156"/>
        <v/>
      </c>
      <c r="DK136" s="23" t="str">
        <f t="shared" si="157"/>
        <v/>
      </c>
      <c r="DL136" s="23" t="str">
        <f t="shared" si="158"/>
        <v/>
      </c>
      <c r="DM136" s="23" t="str">
        <f t="shared" si="159"/>
        <v/>
      </c>
      <c r="DN136" s="23" t="str">
        <f t="shared" si="160"/>
        <v/>
      </c>
      <c r="DO136" s="23" t="str">
        <f t="shared" si="161"/>
        <v/>
      </c>
      <c r="DP136" s="23" t="str">
        <f t="shared" si="162"/>
        <v/>
      </c>
      <c r="DQ136" s="23" t="str">
        <f t="shared" si="163"/>
        <v/>
      </c>
      <c r="DR136" s="23" t="str">
        <f t="shared" si="164"/>
        <v/>
      </c>
      <c r="DS136" s="23" t="str">
        <f t="shared" si="165"/>
        <v/>
      </c>
      <c r="DT136" s="23" t="str">
        <f t="shared" si="166"/>
        <v/>
      </c>
      <c r="DU136" s="23" t="str">
        <f t="shared" si="167"/>
        <v/>
      </c>
      <c r="DV136" s="23" t="str">
        <f t="shared" si="168"/>
        <v/>
      </c>
      <c r="DW136" s="23" t="str">
        <f t="shared" si="169"/>
        <v/>
      </c>
      <c r="DX136" s="23" t="str">
        <f t="shared" si="170"/>
        <v/>
      </c>
      <c r="DY136" s="23" t="str">
        <f t="shared" si="171"/>
        <v/>
      </c>
      <c r="DZ136" s="23" t="str">
        <f t="shared" si="172"/>
        <v/>
      </c>
      <c r="EA136" s="23" t="str">
        <f t="shared" si="173"/>
        <v/>
      </c>
      <c r="EB136" s="23" t="str">
        <f t="shared" si="174"/>
        <v/>
      </c>
      <c r="EC136" s="23" t="str">
        <f t="shared" si="175"/>
        <v/>
      </c>
      <c r="ED136" s="23" t="str">
        <f t="shared" si="176"/>
        <v/>
      </c>
      <c r="EE136" s="23" t="str">
        <f t="shared" si="177"/>
        <v/>
      </c>
    </row>
    <row r="137" spans="1:135" ht="11.25" customHeight="1">
      <c r="A137" s="23"/>
      <c r="B137" s="23"/>
      <c r="E137" s="99"/>
      <c r="G137" s="36"/>
      <c r="H137" s="41"/>
      <c r="I137" s="33"/>
      <c r="J137" s="26"/>
      <c r="K137" s="26"/>
      <c r="L137" s="54"/>
      <c r="M137" s="50"/>
      <c r="N137" s="26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49"/>
        <v/>
      </c>
      <c r="DD137" s="23" t="str">
        <f t="shared" si="150"/>
        <v/>
      </c>
      <c r="DE137" s="23" t="str">
        <f t="shared" si="151"/>
        <v/>
      </c>
      <c r="DF137" s="23" t="str">
        <f t="shared" si="152"/>
        <v/>
      </c>
      <c r="DG137" s="23" t="str">
        <f t="shared" si="153"/>
        <v/>
      </c>
      <c r="DH137" s="23" t="str">
        <f t="shared" si="154"/>
        <v/>
      </c>
      <c r="DI137" s="23" t="str">
        <f t="shared" si="155"/>
        <v/>
      </c>
      <c r="DJ137" s="23" t="str">
        <f t="shared" si="156"/>
        <v/>
      </c>
      <c r="DK137" s="23" t="str">
        <f t="shared" si="157"/>
        <v/>
      </c>
      <c r="DL137" s="23" t="str">
        <f t="shared" si="158"/>
        <v/>
      </c>
      <c r="DM137" s="23" t="str">
        <f t="shared" si="159"/>
        <v/>
      </c>
      <c r="DN137" s="23" t="str">
        <f t="shared" si="160"/>
        <v/>
      </c>
      <c r="DO137" s="23" t="str">
        <f t="shared" si="161"/>
        <v/>
      </c>
      <c r="DP137" s="23" t="str">
        <f t="shared" si="162"/>
        <v/>
      </c>
      <c r="DQ137" s="23" t="str">
        <f t="shared" si="163"/>
        <v/>
      </c>
      <c r="DR137" s="23" t="str">
        <f t="shared" si="164"/>
        <v/>
      </c>
      <c r="DS137" s="23" t="str">
        <f t="shared" si="165"/>
        <v/>
      </c>
      <c r="DT137" s="23" t="str">
        <f t="shared" si="166"/>
        <v/>
      </c>
      <c r="DU137" s="23" t="str">
        <f t="shared" si="167"/>
        <v/>
      </c>
      <c r="DV137" s="23" t="str">
        <f t="shared" si="168"/>
        <v/>
      </c>
      <c r="DW137" s="23" t="str">
        <f t="shared" si="169"/>
        <v/>
      </c>
      <c r="DX137" s="23" t="str">
        <f t="shared" si="170"/>
        <v/>
      </c>
      <c r="DY137" s="23" t="str">
        <f t="shared" si="171"/>
        <v/>
      </c>
      <c r="DZ137" s="23" t="str">
        <f t="shared" si="172"/>
        <v/>
      </c>
      <c r="EA137" s="23" t="str">
        <f t="shared" si="173"/>
        <v/>
      </c>
      <c r="EB137" s="23" t="str">
        <f t="shared" si="174"/>
        <v/>
      </c>
      <c r="EC137" s="23" t="str">
        <f t="shared" si="175"/>
        <v/>
      </c>
      <c r="ED137" s="23" t="str">
        <f t="shared" si="176"/>
        <v/>
      </c>
      <c r="EE137" s="23" t="str">
        <f t="shared" si="177"/>
        <v/>
      </c>
    </row>
    <row r="138" spans="1:135" ht="11.25" customHeight="1">
      <c r="A138" s="23"/>
      <c r="B138" s="23"/>
      <c r="E138" s="99"/>
      <c r="G138" s="36"/>
      <c r="H138" s="41"/>
      <c r="I138" s="33"/>
      <c r="J138" s="26"/>
      <c r="K138" s="26"/>
      <c r="L138" s="54"/>
      <c r="M138" s="50"/>
      <c r="N138" s="26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49"/>
        <v/>
      </c>
      <c r="DD138" s="23" t="str">
        <f t="shared" si="150"/>
        <v/>
      </c>
      <c r="DE138" s="23" t="str">
        <f t="shared" si="151"/>
        <v/>
      </c>
      <c r="DF138" s="23" t="str">
        <f t="shared" si="152"/>
        <v/>
      </c>
      <c r="DG138" s="23" t="str">
        <f t="shared" si="153"/>
        <v/>
      </c>
      <c r="DH138" s="23" t="str">
        <f t="shared" si="154"/>
        <v/>
      </c>
      <c r="DI138" s="23" t="str">
        <f t="shared" si="155"/>
        <v/>
      </c>
      <c r="DJ138" s="23" t="str">
        <f t="shared" si="156"/>
        <v/>
      </c>
      <c r="DK138" s="23" t="str">
        <f t="shared" si="157"/>
        <v/>
      </c>
      <c r="DL138" s="23" t="str">
        <f t="shared" si="158"/>
        <v/>
      </c>
      <c r="DM138" s="23" t="str">
        <f t="shared" si="159"/>
        <v/>
      </c>
      <c r="DN138" s="23" t="str">
        <f t="shared" si="160"/>
        <v/>
      </c>
      <c r="DO138" s="23" t="str">
        <f t="shared" si="161"/>
        <v/>
      </c>
      <c r="DP138" s="23" t="str">
        <f t="shared" si="162"/>
        <v/>
      </c>
      <c r="DQ138" s="23" t="str">
        <f t="shared" si="163"/>
        <v/>
      </c>
      <c r="DR138" s="23" t="str">
        <f t="shared" si="164"/>
        <v/>
      </c>
      <c r="DS138" s="23" t="str">
        <f t="shared" si="165"/>
        <v/>
      </c>
      <c r="DT138" s="23" t="str">
        <f t="shared" si="166"/>
        <v/>
      </c>
      <c r="DU138" s="23" t="str">
        <f t="shared" si="167"/>
        <v/>
      </c>
      <c r="DV138" s="23" t="str">
        <f t="shared" si="168"/>
        <v/>
      </c>
      <c r="DW138" s="23" t="str">
        <f t="shared" si="169"/>
        <v/>
      </c>
      <c r="DX138" s="23" t="str">
        <f t="shared" si="170"/>
        <v/>
      </c>
      <c r="DY138" s="23" t="str">
        <f t="shared" si="171"/>
        <v/>
      </c>
      <c r="DZ138" s="23" t="str">
        <f t="shared" si="172"/>
        <v/>
      </c>
      <c r="EA138" s="23" t="str">
        <f t="shared" si="173"/>
        <v/>
      </c>
      <c r="EB138" s="23" t="str">
        <f t="shared" si="174"/>
        <v/>
      </c>
      <c r="EC138" s="23" t="str">
        <f t="shared" si="175"/>
        <v/>
      </c>
      <c r="ED138" s="23" t="str">
        <f t="shared" si="176"/>
        <v/>
      </c>
      <c r="EE138" s="23" t="str">
        <f t="shared" si="177"/>
        <v/>
      </c>
    </row>
    <row r="139" spans="1:135" ht="11.25" customHeight="1">
      <c r="A139" s="23"/>
      <c r="B139" s="23"/>
      <c r="E139" s="99"/>
      <c r="G139" s="36"/>
      <c r="H139" s="41"/>
      <c r="I139" s="33"/>
      <c r="J139" s="26"/>
      <c r="K139" s="26"/>
      <c r="L139" s="54"/>
      <c r="M139" s="50"/>
      <c r="N139" s="26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ref="DC139:DC171" si="178">IF(Q143=1977,IF($E143=0,"",$E143),"")</f>
        <v/>
      </c>
      <c r="DD139" s="23" t="str">
        <f t="shared" ref="DD139:DD171" si="179">IF(Q143=1978,IF($E143=0,"",$E143),"")</f>
        <v/>
      </c>
      <c r="DE139" s="23" t="str">
        <f t="shared" ref="DE139:DE171" si="180">IF(Q143=1979,IF($E143=0,"",$E143),"")</f>
        <v/>
      </c>
      <c r="DF139" s="23" t="str">
        <f t="shared" ref="DF139:DF171" si="181">IF(Q143=1980,IF($E143=0,"",$E143),"")</f>
        <v/>
      </c>
      <c r="DG139" s="23" t="str">
        <f t="shared" ref="DG139:DG171" si="182">IF(Q143=1981,IF($E143=0,"",$E143),"")</f>
        <v/>
      </c>
      <c r="DH139" s="23" t="str">
        <f t="shared" ref="DH139:DH171" si="183">IF(Q143=1982,IF($E143=0,"",$E143),"")</f>
        <v/>
      </c>
      <c r="DI139" s="23" t="str">
        <f t="shared" ref="DI139:DI171" si="184">IF(Q143=1983,IF($E143=0,"",$E143),"")</f>
        <v/>
      </c>
      <c r="DJ139" s="23" t="str">
        <f t="shared" ref="DJ139:DJ171" si="185">IF(Q143=1984,IF($E143=0,"",$E143),"")</f>
        <v/>
      </c>
      <c r="DK139" s="23" t="str">
        <f t="shared" ref="DK139:DK171" si="186">IF(Q143=1985,IF($E143=0,"",$E143),"")</f>
        <v/>
      </c>
      <c r="DL139" s="23" t="str">
        <f t="shared" ref="DL139:DL171" si="187">IF(Q143=1986,IF($E143=0,"",$E143),"")</f>
        <v/>
      </c>
      <c r="DM139" s="23" t="str">
        <f t="shared" ref="DM139:DM171" si="188">IF(Q143=1987,IF($E143=0,"",$E143),"")</f>
        <v/>
      </c>
      <c r="DN139" s="23" t="str">
        <f t="shared" ref="DN139:DN171" si="189">IF(Q143=1988,IF($E143=0,"",$E143),"")</f>
        <v/>
      </c>
      <c r="DO139" s="23" t="str">
        <f t="shared" ref="DO139:DO171" si="190">IF(Q143=1989,IF($E143=0,"",$E143),"")</f>
        <v/>
      </c>
      <c r="DP139" s="23" t="str">
        <f t="shared" ref="DP139:DP171" si="191">IF(Q143=1990,IF($E143=0,"",$E143),"")</f>
        <v/>
      </c>
      <c r="DQ139" s="23" t="str">
        <f t="shared" ref="DQ139:DQ171" si="192">IF(Q143=1991,IF($E143=0,"",$E143),"")</f>
        <v/>
      </c>
      <c r="DR139" s="23" t="str">
        <f t="shared" ref="DR139:DR171" si="193">IF(Q143=1992,IF($E143=0,"",$E143),"")</f>
        <v/>
      </c>
      <c r="DS139" s="23" t="str">
        <f t="shared" ref="DS139:DS171" si="194">IF(Q143=1993,IF($E143=0,"",$E143),"")</f>
        <v/>
      </c>
      <c r="DT139" s="23" t="str">
        <f t="shared" ref="DT139:DT171" si="195">IF(Q143=1994,IF($E143=0,"",$E143),"")</f>
        <v/>
      </c>
      <c r="DU139" s="23" t="str">
        <f t="shared" ref="DU139:DU171" si="196">IF(Q143=1995,IF($E143=0,"",$E143),"")</f>
        <v/>
      </c>
      <c r="DV139" s="23" t="str">
        <f t="shared" ref="DV139:DV171" si="197">IF(Q143=1996,IF($E143=0,"",$E143),"")</f>
        <v/>
      </c>
      <c r="DW139" s="23" t="str">
        <f t="shared" ref="DW139:DW171" si="198">IF(Q143=1997,IF($E143=0,"",$E143),"")</f>
        <v/>
      </c>
      <c r="DX139" s="23" t="str">
        <f t="shared" ref="DX139:DX171" si="199">IF(Q143=1998,IF($E143=0,"",$E143),"")</f>
        <v/>
      </c>
      <c r="DY139" s="23" t="str">
        <f t="shared" ref="DY139:DY171" si="200">IF(Q143=1999,IF($E143=0,"",$E143),"")</f>
        <v/>
      </c>
      <c r="DZ139" s="23" t="str">
        <f t="shared" ref="DZ139:DZ171" si="201">IF(Q143=2000,IF($E143=0,"",$E143),"")</f>
        <v/>
      </c>
      <c r="EA139" s="23" t="str">
        <f t="shared" ref="EA139:EA171" si="202">IF(Q143=2001,IF($E143=0,"",$E143),"")</f>
        <v/>
      </c>
      <c r="EB139" s="23" t="str">
        <f t="shared" ref="EB139:EB171" si="203">IF(Q143=2002,IF($E143=0,"",$E143),"")</f>
        <v/>
      </c>
      <c r="EC139" s="23" t="str">
        <f t="shared" ref="EC139:EC171" si="204">IF(Q143=2003,IF($E143=0,"",$E143),"")</f>
        <v/>
      </c>
      <c r="ED139" s="23" t="str">
        <f t="shared" ref="ED139:ED171" si="205">IF(Q143=2004,IF($E143=0,"",$E143),"")</f>
        <v/>
      </c>
      <c r="EE139" s="23" t="str">
        <f t="shared" ref="EE139:EE171" si="206">IF(Q143=2005,IF($E143=0,"",$E143),"")</f>
        <v/>
      </c>
    </row>
    <row r="140" spans="1:135" ht="11.25" customHeight="1">
      <c r="A140" s="23"/>
      <c r="B140" s="23"/>
      <c r="E140" s="99"/>
      <c r="G140" s="36"/>
      <c r="H140" s="41"/>
      <c r="I140" s="33"/>
      <c r="J140" s="26"/>
      <c r="K140" s="26"/>
      <c r="L140" s="54"/>
      <c r="M140" s="50"/>
      <c r="N140" s="26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78"/>
        <v/>
      </c>
      <c r="DD140" s="23" t="str">
        <f t="shared" si="179"/>
        <v/>
      </c>
      <c r="DE140" s="23" t="str">
        <f t="shared" si="180"/>
        <v/>
      </c>
      <c r="DF140" s="23" t="str">
        <f t="shared" si="181"/>
        <v/>
      </c>
      <c r="DG140" s="23" t="str">
        <f t="shared" si="182"/>
        <v/>
      </c>
      <c r="DH140" s="23" t="str">
        <f t="shared" si="183"/>
        <v/>
      </c>
      <c r="DI140" s="23" t="str">
        <f t="shared" si="184"/>
        <v/>
      </c>
      <c r="DJ140" s="23" t="str">
        <f t="shared" si="185"/>
        <v/>
      </c>
      <c r="DK140" s="23" t="str">
        <f t="shared" si="186"/>
        <v/>
      </c>
      <c r="DL140" s="23" t="str">
        <f t="shared" si="187"/>
        <v/>
      </c>
      <c r="DM140" s="23" t="str">
        <f t="shared" si="188"/>
        <v/>
      </c>
      <c r="DN140" s="23" t="str">
        <f t="shared" si="189"/>
        <v/>
      </c>
      <c r="DO140" s="23" t="str">
        <f t="shared" si="190"/>
        <v/>
      </c>
      <c r="DP140" s="23" t="str">
        <f t="shared" si="191"/>
        <v/>
      </c>
      <c r="DQ140" s="23" t="str">
        <f t="shared" si="192"/>
        <v/>
      </c>
      <c r="DR140" s="23" t="str">
        <f t="shared" si="193"/>
        <v/>
      </c>
      <c r="DS140" s="23" t="str">
        <f t="shared" si="194"/>
        <v/>
      </c>
      <c r="DT140" s="23" t="str">
        <f t="shared" si="195"/>
        <v/>
      </c>
      <c r="DU140" s="23" t="str">
        <f t="shared" si="196"/>
        <v/>
      </c>
      <c r="DV140" s="23" t="str">
        <f t="shared" si="197"/>
        <v/>
      </c>
      <c r="DW140" s="23" t="str">
        <f t="shared" si="198"/>
        <v/>
      </c>
      <c r="DX140" s="23" t="str">
        <f t="shared" si="199"/>
        <v/>
      </c>
      <c r="DY140" s="23" t="str">
        <f t="shared" si="200"/>
        <v/>
      </c>
      <c r="DZ140" s="23" t="str">
        <f t="shared" si="201"/>
        <v/>
      </c>
      <c r="EA140" s="23" t="str">
        <f t="shared" si="202"/>
        <v/>
      </c>
      <c r="EB140" s="23" t="str">
        <f t="shared" si="203"/>
        <v/>
      </c>
      <c r="EC140" s="23" t="str">
        <f t="shared" si="204"/>
        <v/>
      </c>
      <c r="ED140" s="23" t="str">
        <f t="shared" si="205"/>
        <v/>
      </c>
      <c r="EE140" s="23" t="str">
        <f t="shared" si="206"/>
        <v/>
      </c>
    </row>
    <row r="141" spans="1:135" ht="11.25" customHeight="1">
      <c r="A141" s="23"/>
      <c r="B141" s="23"/>
      <c r="E141" s="99"/>
      <c r="G141" s="36"/>
      <c r="H141" s="41"/>
      <c r="I141" s="33"/>
      <c r="J141" s="26"/>
      <c r="K141" s="26"/>
      <c r="L141" s="54"/>
      <c r="M141" s="50"/>
      <c r="N141" s="26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78"/>
        <v/>
      </c>
      <c r="DD141" s="23" t="str">
        <f t="shared" si="179"/>
        <v/>
      </c>
      <c r="DE141" s="23" t="str">
        <f t="shared" si="180"/>
        <v/>
      </c>
      <c r="DF141" s="23" t="str">
        <f t="shared" si="181"/>
        <v/>
      </c>
      <c r="DG141" s="23" t="str">
        <f t="shared" si="182"/>
        <v/>
      </c>
      <c r="DH141" s="23" t="str">
        <f t="shared" si="183"/>
        <v/>
      </c>
      <c r="DI141" s="23" t="str">
        <f t="shared" si="184"/>
        <v/>
      </c>
      <c r="DJ141" s="23" t="str">
        <f t="shared" si="185"/>
        <v/>
      </c>
      <c r="DK141" s="23" t="str">
        <f t="shared" si="186"/>
        <v/>
      </c>
      <c r="DL141" s="23" t="str">
        <f t="shared" si="187"/>
        <v/>
      </c>
      <c r="DM141" s="23" t="str">
        <f t="shared" si="188"/>
        <v/>
      </c>
      <c r="DN141" s="23" t="str">
        <f t="shared" si="189"/>
        <v/>
      </c>
      <c r="DO141" s="23" t="str">
        <f t="shared" si="190"/>
        <v/>
      </c>
      <c r="DP141" s="23" t="str">
        <f t="shared" si="191"/>
        <v/>
      </c>
      <c r="DQ141" s="23" t="str">
        <f t="shared" si="192"/>
        <v/>
      </c>
      <c r="DR141" s="23" t="str">
        <f t="shared" si="193"/>
        <v/>
      </c>
      <c r="DS141" s="23" t="str">
        <f t="shared" si="194"/>
        <v/>
      </c>
      <c r="DT141" s="23" t="str">
        <f t="shared" si="195"/>
        <v/>
      </c>
      <c r="DU141" s="23" t="str">
        <f t="shared" si="196"/>
        <v/>
      </c>
      <c r="DV141" s="23" t="str">
        <f t="shared" si="197"/>
        <v/>
      </c>
      <c r="DW141" s="23" t="str">
        <f t="shared" si="198"/>
        <v/>
      </c>
      <c r="DX141" s="23" t="str">
        <f t="shared" si="199"/>
        <v/>
      </c>
      <c r="DY141" s="23" t="str">
        <f t="shared" si="200"/>
        <v/>
      </c>
      <c r="DZ141" s="23" t="str">
        <f t="shared" si="201"/>
        <v/>
      </c>
      <c r="EA141" s="23" t="str">
        <f t="shared" si="202"/>
        <v/>
      </c>
      <c r="EB141" s="23" t="str">
        <f t="shared" si="203"/>
        <v/>
      </c>
      <c r="EC141" s="23" t="str">
        <f t="shared" si="204"/>
        <v/>
      </c>
      <c r="ED141" s="23" t="str">
        <f t="shared" si="205"/>
        <v/>
      </c>
      <c r="EE141" s="23" t="str">
        <f t="shared" si="206"/>
        <v/>
      </c>
    </row>
    <row r="142" spans="1:135" ht="11.25" customHeight="1">
      <c r="A142" s="23"/>
      <c r="B142" s="23"/>
      <c r="E142" s="99"/>
      <c r="G142" s="36"/>
      <c r="H142" s="41"/>
      <c r="I142" s="33"/>
      <c r="J142" s="26"/>
      <c r="K142" s="26"/>
      <c r="L142" s="54"/>
      <c r="M142" s="50"/>
      <c r="N142" s="26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78"/>
        <v/>
      </c>
      <c r="DD142" s="23" t="str">
        <f t="shared" si="179"/>
        <v/>
      </c>
      <c r="DE142" s="23" t="str">
        <f t="shared" si="180"/>
        <v/>
      </c>
      <c r="DF142" s="23" t="str">
        <f t="shared" si="181"/>
        <v/>
      </c>
      <c r="DG142" s="23" t="str">
        <f t="shared" si="182"/>
        <v/>
      </c>
      <c r="DH142" s="23" t="str">
        <f t="shared" si="183"/>
        <v/>
      </c>
      <c r="DI142" s="23" t="str">
        <f t="shared" si="184"/>
        <v/>
      </c>
      <c r="DJ142" s="23" t="str">
        <f t="shared" si="185"/>
        <v/>
      </c>
      <c r="DK142" s="23" t="str">
        <f t="shared" si="186"/>
        <v/>
      </c>
      <c r="DL142" s="23" t="str">
        <f t="shared" si="187"/>
        <v/>
      </c>
      <c r="DM142" s="23" t="str">
        <f t="shared" si="188"/>
        <v/>
      </c>
      <c r="DN142" s="23" t="str">
        <f t="shared" si="189"/>
        <v/>
      </c>
      <c r="DO142" s="23" t="str">
        <f t="shared" si="190"/>
        <v/>
      </c>
      <c r="DP142" s="23" t="str">
        <f t="shared" si="191"/>
        <v/>
      </c>
      <c r="DQ142" s="23" t="str">
        <f t="shared" si="192"/>
        <v/>
      </c>
      <c r="DR142" s="23" t="str">
        <f t="shared" si="193"/>
        <v/>
      </c>
      <c r="DS142" s="23" t="str">
        <f t="shared" si="194"/>
        <v/>
      </c>
      <c r="DT142" s="23" t="str">
        <f t="shared" si="195"/>
        <v/>
      </c>
      <c r="DU142" s="23" t="str">
        <f t="shared" si="196"/>
        <v/>
      </c>
      <c r="DV142" s="23" t="str">
        <f t="shared" si="197"/>
        <v/>
      </c>
      <c r="DW142" s="23" t="str">
        <f t="shared" si="198"/>
        <v/>
      </c>
      <c r="DX142" s="23" t="str">
        <f t="shared" si="199"/>
        <v/>
      </c>
      <c r="DY142" s="23" t="str">
        <f t="shared" si="200"/>
        <v/>
      </c>
      <c r="DZ142" s="23" t="str">
        <f t="shared" si="201"/>
        <v/>
      </c>
      <c r="EA142" s="23" t="str">
        <f t="shared" si="202"/>
        <v/>
      </c>
      <c r="EB142" s="23" t="str">
        <f t="shared" si="203"/>
        <v/>
      </c>
      <c r="EC142" s="23" t="str">
        <f t="shared" si="204"/>
        <v/>
      </c>
      <c r="ED142" s="23" t="str">
        <f t="shared" si="205"/>
        <v/>
      </c>
      <c r="EE142" s="23" t="str">
        <f t="shared" si="206"/>
        <v/>
      </c>
    </row>
    <row r="143" spans="1:135" ht="11.25" customHeight="1">
      <c r="A143" s="23"/>
      <c r="B143" s="23"/>
      <c r="E143" s="99"/>
      <c r="G143" s="36"/>
      <c r="H143" s="41"/>
      <c r="I143" s="33"/>
      <c r="J143" s="26"/>
      <c r="K143" s="26"/>
      <c r="L143" s="54"/>
      <c r="M143" s="50"/>
      <c r="N143" s="26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78"/>
        <v/>
      </c>
      <c r="DD143" s="23" t="str">
        <f t="shared" si="179"/>
        <v/>
      </c>
      <c r="DE143" s="23" t="str">
        <f t="shared" si="180"/>
        <v/>
      </c>
      <c r="DF143" s="23" t="str">
        <f t="shared" si="181"/>
        <v/>
      </c>
      <c r="DG143" s="23" t="str">
        <f t="shared" si="182"/>
        <v/>
      </c>
      <c r="DH143" s="23" t="str">
        <f t="shared" si="183"/>
        <v/>
      </c>
      <c r="DI143" s="23" t="str">
        <f t="shared" si="184"/>
        <v/>
      </c>
      <c r="DJ143" s="23" t="str">
        <f t="shared" si="185"/>
        <v/>
      </c>
      <c r="DK143" s="23" t="str">
        <f t="shared" si="186"/>
        <v/>
      </c>
      <c r="DL143" s="23" t="str">
        <f t="shared" si="187"/>
        <v/>
      </c>
      <c r="DM143" s="23" t="str">
        <f t="shared" si="188"/>
        <v/>
      </c>
      <c r="DN143" s="23" t="str">
        <f t="shared" si="189"/>
        <v/>
      </c>
      <c r="DO143" s="23" t="str">
        <f t="shared" si="190"/>
        <v/>
      </c>
      <c r="DP143" s="23" t="str">
        <f t="shared" si="191"/>
        <v/>
      </c>
      <c r="DQ143" s="23" t="str">
        <f t="shared" si="192"/>
        <v/>
      </c>
      <c r="DR143" s="23" t="str">
        <f t="shared" si="193"/>
        <v/>
      </c>
      <c r="DS143" s="23" t="str">
        <f t="shared" si="194"/>
        <v/>
      </c>
      <c r="DT143" s="23" t="str">
        <f t="shared" si="195"/>
        <v/>
      </c>
      <c r="DU143" s="23" t="str">
        <f t="shared" si="196"/>
        <v/>
      </c>
      <c r="DV143" s="23" t="str">
        <f t="shared" si="197"/>
        <v/>
      </c>
      <c r="DW143" s="23" t="str">
        <f t="shared" si="198"/>
        <v/>
      </c>
      <c r="DX143" s="23" t="str">
        <f t="shared" si="199"/>
        <v/>
      </c>
      <c r="DY143" s="23" t="str">
        <f t="shared" si="200"/>
        <v/>
      </c>
      <c r="DZ143" s="23" t="str">
        <f t="shared" si="201"/>
        <v/>
      </c>
      <c r="EA143" s="23" t="str">
        <f t="shared" si="202"/>
        <v/>
      </c>
      <c r="EB143" s="23" t="str">
        <f t="shared" si="203"/>
        <v/>
      </c>
      <c r="EC143" s="23" t="str">
        <f t="shared" si="204"/>
        <v/>
      </c>
      <c r="ED143" s="23" t="str">
        <f t="shared" si="205"/>
        <v/>
      </c>
      <c r="EE143" s="23" t="str">
        <f t="shared" si="206"/>
        <v/>
      </c>
    </row>
    <row r="144" spans="1:135" ht="11.25" customHeight="1">
      <c r="A144" s="23"/>
      <c r="B144" s="23"/>
      <c r="E144" s="99"/>
      <c r="G144" s="36"/>
      <c r="H144" s="41"/>
      <c r="I144" s="33"/>
      <c r="J144" s="26"/>
      <c r="K144" s="26"/>
      <c r="L144" s="54"/>
      <c r="M144" s="50"/>
      <c r="N144" s="26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78"/>
        <v/>
      </c>
      <c r="DD144" s="23" t="str">
        <f t="shared" si="179"/>
        <v/>
      </c>
      <c r="DE144" s="23" t="str">
        <f t="shared" si="180"/>
        <v/>
      </c>
      <c r="DF144" s="23" t="str">
        <f t="shared" si="181"/>
        <v/>
      </c>
      <c r="DG144" s="23" t="str">
        <f t="shared" si="182"/>
        <v/>
      </c>
      <c r="DH144" s="23" t="str">
        <f t="shared" si="183"/>
        <v/>
      </c>
      <c r="DI144" s="23" t="str">
        <f t="shared" si="184"/>
        <v/>
      </c>
      <c r="DJ144" s="23" t="str">
        <f t="shared" si="185"/>
        <v/>
      </c>
      <c r="DK144" s="23" t="str">
        <f t="shared" si="186"/>
        <v/>
      </c>
      <c r="DL144" s="23" t="str">
        <f t="shared" si="187"/>
        <v/>
      </c>
      <c r="DM144" s="23" t="str">
        <f t="shared" si="188"/>
        <v/>
      </c>
      <c r="DN144" s="23" t="str">
        <f t="shared" si="189"/>
        <v/>
      </c>
      <c r="DO144" s="23" t="str">
        <f t="shared" si="190"/>
        <v/>
      </c>
      <c r="DP144" s="23" t="str">
        <f t="shared" si="191"/>
        <v/>
      </c>
      <c r="DQ144" s="23" t="str">
        <f t="shared" si="192"/>
        <v/>
      </c>
      <c r="DR144" s="23" t="str">
        <f t="shared" si="193"/>
        <v/>
      </c>
      <c r="DS144" s="23" t="str">
        <f t="shared" si="194"/>
        <v/>
      </c>
      <c r="DT144" s="23" t="str">
        <f t="shared" si="195"/>
        <v/>
      </c>
      <c r="DU144" s="23" t="str">
        <f t="shared" si="196"/>
        <v/>
      </c>
      <c r="DV144" s="23" t="str">
        <f t="shared" si="197"/>
        <v/>
      </c>
      <c r="DW144" s="23" t="str">
        <f t="shared" si="198"/>
        <v/>
      </c>
      <c r="DX144" s="23" t="str">
        <f t="shared" si="199"/>
        <v/>
      </c>
      <c r="DY144" s="23" t="str">
        <f t="shared" si="200"/>
        <v/>
      </c>
      <c r="DZ144" s="23" t="str">
        <f t="shared" si="201"/>
        <v/>
      </c>
      <c r="EA144" s="23" t="str">
        <f t="shared" si="202"/>
        <v/>
      </c>
      <c r="EB144" s="23" t="str">
        <f t="shared" si="203"/>
        <v/>
      </c>
      <c r="EC144" s="23" t="str">
        <f t="shared" si="204"/>
        <v/>
      </c>
      <c r="ED144" s="23" t="str">
        <f t="shared" si="205"/>
        <v/>
      </c>
      <c r="EE144" s="23" t="str">
        <f t="shared" si="206"/>
        <v/>
      </c>
    </row>
    <row r="145" spans="1:135" ht="11.25" customHeight="1">
      <c r="A145" s="23"/>
      <c r="B145" s="23"/>
      <c r="E145" s="99"/>
      <c r="G145" s="36"/>
      <c r="H145" s="41"/>
      <c r="I145" s="33"/>
      <c r="J145" s="26"/>
      <c r="K145" s="26"/>
      <c r="L145" s="54"/>
      <c r="M145" s="50"/>
      <c r="N145" s="26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78"/>
        <v/>
      </c>
      <c r="DD145" s="23" t="str">
        <f t="shared" si="179"/>
        <v/>
      </c>
      <c r="DE145" s="23" t="str">
        <f t="shared" si="180"/>
        <v/>
      </c>
      <c r="DF145" s="23" t="str">
        <f t="shared" si="181"/>
        <v/>
      </c>
      <c r="DG145" s="23" t="str">
        <f t="shared" si="182"/>
        <v/>
      </c>
      <c r="DH145" s="23" t="str">
        <f t="shared" si="183"/>
        <v/>
      </c>
      <c r="DI145" s="23" t="str">
        <f t="shared" si="184"/>
        <v/>
      </c>
      <c r="DJ145" s="23" t="str">
        <f t="shared" si="185"/>
        <v/>
      </c>
      <c r="DK145" s="23" t="str">
        <f t="shared" si="186"/>
        <v/>
      </c>
      <c r="DL145" s="23" t="str">
        <f t="shared" si="187"/>
        <v/>
      </c>
      <c r="DM145" s="23" t="str">
        <f t="shared" si="188"/>
        <v/>
      </c>
      <c r="DN145" s="23" t="str">
        <f t="shared" si="189"/>
        <v/>
      </c>
      <c r="DO145" s="23" t="str">
        <f t="shared" si="190"/>
        <v/>
      </c>
      <c r="DP145" s="23" t="str">
        <f t="shared" si="191"/>
        <v/>
      </c>
      <c r="DQ145" s="23" t="str">
        <f t="shared" si="192"/>
        <v/>
      </c>
      <c r="DR145" s="23" t="str">
        <f t="shared" si="193"/>
        <v/>
      </c>
      <c r="DS145" s="23" t="str">
        <f t="shared" si="194"/>
        <v/>
      </c>
      <c r="DT145" s="23" t="str">
        <f t="shared" si="195"/>
        <v/>
      </c>
      <c r="DU145" s="23" t="str">
        <f t="shared" si="196"/>
        <v/>
      </c>
      <c r="DV145" s="23" t="str">
        <f t="shared" si="197"/>
        <v/>
      </c>
      <c r="DW145" s="23" t="str">
        <f t="shared" si="198"/>
        <v/>
      </c>
      <c r="DX145" s="23" t="str">
        <f t="shared" si="199"/>
        <v/>
      </c>
      <c r="DY145" s="23" t="str">
        <f t="shared" si="200"/>
        <v/>
      </c>
      <c r="DZ145" s="23" t="str">
        <f t="shared" si="201"/>
        <v/>
      </c>
      <c r="EA145" s="23" t="str">
        <f t="shared" si="202"/>
        <v/>
      </c>
      <c r="EB145" s="23" t="str">
        <f t="shared" si="203"/>
        <v/>
      </c>
      <c r="EC145" s="23" t="str">
        <f t="shared" si="204"/>
        <v/>
      </c>
      <c r="ED145" s="23" t="str">
        <f t="shared" si="205"/>
        <v/>
      </c>
      <c r="EE145" s="23" t="str">
        <f t="shared" si="206"/>
        <v/>
      </c>
    </row>
    <row r="146" spans="1:135" ht="11.25" customHeight="1">
      <c r="A146" s="23"/>
      <c r="B146" s="23"/>
      <c r="E146" s="99"/>
      <c r="G146" s="36"/>
      <c r="H146" s="41"/>
      <c r="I146" s="33"/>
      <c r="J146" s="26"/>
      <c r="K146" s="26"/>
      <c r="L146" s="54"/>
      <c r="M146" s="50"/>
      <c r="N146" s="26"/>
      <c r="O146" s="2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78"/>
        <v/>
      </c>
      <c r="DD146" s="23" t="str">
        <f t="shared" si="179"/>
        <v/>
      </c>
      <c r="DE146" s="23" t="str">
        <f t="shared" si="180"/>
        <v/>
      </c>
      <c r="DF146" s="23" t="str">
        <f t="shared" si="181"/>
        <v/>
      </c>
      <c r="DG146" s="23" t="str">
        <f t="shared" si="182"/>
        <v/>
      </c>
      <c r="DH146" s="23" t="str">
        <f t="shared" si="183"/>
        <v/>
      </c>
      <c r="DI146" s="23" t="str">
        <f t="shared" si="184"/>
        <v/>
      </c>
      <c r="DJ146" s="23" t="str">
        <f t="shared" si="185"/>
        <v/>
      </c>
      <c r="DK146" s="23" t="str">
        <f t="shared" si="186"/>
        <v/>
      </c>
      <c r="DL146" s="23" t="str">
        <f t="shared" si="187"/>
        <v/>
      </c>
      <c r="DM146" s="23" t="str">
        <f t="shared" si="188"/>
        <v/>
      </c>
      <c r="DN146" s="23" t="str">
        <f t="shared" si="189"/>
        <v/>
      </c>
      <c r="DO146" s="23" t="str">
        <f t="shared" si="190"/>
        <v/>
      </c>
      <c r="DP146" s="23" t="str">
        <f t="shared" si="191"/>
        <v/>
      </c>
      <c r="DQ146" s="23" t="str">
        <f t="shared" si="192"/>
        <v/>
      </c>
      <c r="DR146" s="23" t="str">
        <f t="shared" si="193"/>
        <v/>
      </c>
      <c r="DS146" s="23" t="str">
        <f t="shared" si="194"/>
        <v/>
      </c>
      <c r="DT146" s="23" t="str">
        <f t="shared" si="195"/>
        <v/>
      </c>
      <c r="DU146" s="23" t="str">
        <f t="shared" si="196"/>
        <v/>
      </c>
      <c r="DV146" s="23" t="str">
        <f t="shared" si="197"/>
        <v/>
      </c>
      <c r="DW146" s="23" t="str">
        <f t="shared" si="198"/>
        <v/>
      </c>
      <c r="DX146" s="23" t="str">
        <f t="shared" si="199"/>
        <v/>
      </c>
      <c r="DY146" s="23" t="str">
        <f t="shared" si="200"/>
        <v/>
      </c>
      <c r="DZ146" s="23" t="str">
        <f t="shared" si="201"/>
        <v/>
      </c>
      <c r="EA146" s="23" t="str">
        <f t="shared" si="202"/>
        <v/>
      </c>
      <c r="EB146" s="23" t="str">
        <f t="shared" si="203"/>
        <v/>
      </c>
      <c r="EC146" s="23" t="str">
        <f t="shared" si="204"/>
        <v/>
      </c>
      <c r="ED146" s="23" t="str">
        <f t="shared" si="205"/>
        <v/>
      </c>
      <c r="EE146" s="23" t="str">
        <f t="shared" si="206"/>
        <v/>
      </c>
    </row>
    <row r="147" spans="1:135" ht="11.25" customHeight="1">
      <c r="A147" s="23"/>
      <c r="B147" s="23"/>
      <c r="E147" s="99"/>
      <c r="G147" s="36"/>
      <c r="H147" s="41"/>
      <c r="I147" s="33"/>
      <c r="J147" s="26"/>
      <c r="O147" s="20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78"/>
        <v/>
      </c>
      <c r="DD147" s="23" t="str">
        <f t="shared" si="179"/>
        <v/>
      </c>
      <c r="DE147" s="23" t="str">
        <f t="shared" si="180"/>
        <v/>
      </c>
      <c r="DF147" s="23" t="str">
        <f t="shared" si="181"/>
        <v/>
      </c>
      <c r="DG147" s="23" t="str">
        <f t="shared" si="182"/>
        <v/>
      </c>
      <c r="DH147" s="23" t="str">
        <f t="shared" si="183"/>
        <v/>
      </c>
      <c r="DI147" s="23" t="str">
        <f t="shared" si="184"/>
        <v/>
      </c>
      <c r="DJ147" s="23" t="str">
        <f t="shared" si="185"/>
        <v/>
      </c>
      <c r="DK147" s="23" t="str">
        <f t="shared" si="186"/>
        <v/>
      </c>
      <c r="DL147" s="23" t="str">
        <f t="shared" si="187"/>
        <v/>
      </c>
      <c r="DM147" s="23" t="str">
        <f t="shared" si="188"/>
        <v/>
      </c>
      <c r="DN147" s="23" t="str">
        <f t="shared" si="189"/>
        <v/>
      </c>
      <c r="DO147" s="23" t="str">
        <f t="shared" si="190"/>
        <v/>
      </c>
      <c r="DP147" s="23" t="str">
        <f t="shared" si="191"/>
        <v/>
      </c>
      <c r="DQ147" s="23" t="str">
        <f t="shared" si="192"/>
        <v/>
      </c>
      <c r="DR147" s="23" t="str">
        <f t="shared" si="193"/>
        <v/>
      </c>
      <c r="DS147" s="23" t="str">
        <f t="shared" si="194"/>
        <v/>
      </c>
      <c r="DT147" s="23" t="str">
        <f t="shared" si="195"/>
        <v/>
      </c>
      <c r="DU147" s="23" t="str">
        <f t="shared" si="196"/>
        <v/>
      </c>
      <c r="DV147" s="23" t="str">
        <f t="shared" si="197"/>
        <v/>
      </c>
      <c r="DW147" s="23" t="str">
        <f t="shared" si="198"/>
        <v/>
      </c>
      <c r="DX147" s="23" t="str">
        <f t="shared" si="199"/>
        <v/>
      </c>
      <c r="DY147" s="23" t="str">
        <f t="shared" si="200"/>
        <v/>
      </c>
      <c r="DZ147" s="23" t="str">
        <f t="shared" si="201"/>
        <v/>
      </c>
      <c r="EA147" s="23" t="str">
        <f t="shared" si="202"/>
        <v/>
      </c>
      <c r="EB147" s="23" t="str">
        <f t="shared" si="203"/>
        <v/>
      </c>
      <c r="EC147" s="23" t="str">
        <f t="shared" si="204"/>
        <v/>
      </c>
      <c r="ED147" s="23" t="str">
        <f t="shared" si="205"/>
        <v/>
      </c>
      <c r="EE147" s="23" t="str">
        <f t="shared" si="206"/>
        <v/>
      </c>
    </row>
    <row r="148" spans="1:135" ht="11.25" customHeight="1">
      <c r="A148" s="23"/>
      <c r="I148" s="33"/>
      <c r="O148" s="20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78"/>
        <v/>
      </c>
      <c r="DD148" s="23" t="str">
        <f t="shared" si="179"/>
        <v/>
      </c>
      <c r="DE148" s="23" t="str">
        <f t="shared" si="180"/>
        <v/>
      </c>
      <c r="DF148" s="23" t="str">
        <f t="shared" si="181"/>
        <v/>
      </c>
      <c r="DG148" s="23" t="str">
        <f t="shared" si="182"/>
        <v/>
      </c>
      <c r="DH148" s="23" t="str">
        <f t="shared" si="183"/>
        <v/>
      </c>
      <c r="DI148" s="23" t="str">
        <f t="shared" si="184"/>
        <v/>
      </c>
      <c r="DJ148" s="23" t="str">
        <f t="shared" si="185"/>
        <v/>
      </c>
      <c r="DK148" s="23" t="str">
        <f t="shared" si="186"/>
        <v/>
      </c>
      <c r="DL148" s="23" t="str">
        <f t="shared" si="187"/>
        <v/>
      </c>
      <c r="DM148" s="23" t="str">
        <f t="shared" si="188"/>
        <v/>
      </c>
      <c r="DN148" s="23" t="str">
        <f t="shared" si="189"/>
        <v/>
      </c>
      <c r="DO148" s="23" t="str">
        <f t="shared" si="190"/>
        <v/>
      </c>
      <c r="DP148" s="23" t="str">
        <f t="shared" si="191"/>
        <v/>
      </c>
      <c r="DQ148" s="23" t="str">
        <f t="shared" si="192"/>
        <v/>
      </c>
      <c r="DR148" s="23" t="str">
        <f t="shared" si="193"/>
        <v/>
      </c>
      <c r="DS148" s="23" t="str">
        <f t="shared" si="194"/>
        <v/>
      </c>
      <c r="DT148" s="23" t="str">
        <f t="shared" si="195"/>
        <v/>
      </c>
      <c r="DU148" s="23" t="str">
        <f t="shared" si="196"/>
        <v/>
      </c>
      <c r="DV148" s="23" t="str">
        <f t="shared" si="197"/>
        <v/>
      </c>
      <c r="DW148" s="23" t="str">
        <f t="shared" si="198"/>
        <v/>
      </c>
      <c r="DX148" s="23" t="str">
        <f t="shared" si="199"/>
        <v/>
      </c>
      <c r="DY148" s="23" t="str">
        <f t="shared" si="200"/>
        <v/>
      </c>
      <c r="DZ148" s="23" t="str">
        <f t="shared" si="201"/>
        <v/>
      </c>
      <c r="EA148" s="23" t="str">
        <f t="shared" si="202"/>
        <v/>
      </c>
      <c r="EB148" s="23" t="str">
        <f t="shared" si="203"/>
        <v/>
      </c>
      <c r="EC148" s="23" t="str">
        <f t="shared" si="204"/>
        <v/>
      </c>
      <c r="ED148" s="23" t="str">
        <f t="shared" si="205"/>
        <v/>
      </c>
      <c r="EE148" s="23" t="str">
        <f t="shared" si="206"/>
        <v/>
      </c>
    </row>
    <row r="149" spans="1:135" ht="11.25" customHeight="1">
      <c r="A149" s="23"/>
      <c r="B149" s="23"/>
      <c r="E149" s="99"/>
      <c r="G149" s="36"/>
      <c r="H149" s="41"/>
      <c r="I149" s="33"/>
      <c r="J149" s="26"/>
      <c r="K149" s="26"/>
      <c r="L149" s="54"/>
      <c r="M149" s="50"/>
      <c r="N149" s="26"/>
      <c r="O149" s="20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78"/>
        <v/>
      </c>
      <c r="DD149" s="23" t="str">
        <f t="shared" si="179"/>
        <v/>
      </c>
      <c r="DE149" s="23" t="str">
        <f t="shared" si="180"/>
        <v/>
      </c>
      <c r="DF149" s="23" t="str">
        <f t="shared" si="181"/>
        <v/>
      </c>
      <c r="DG149" s="23" t="str">
        <f t="shared" si="182"/>
        <v/>
      </c>
      <c r="DH149" s="23" t="str">
        <f t="shared" si="183"/>
        <v/>
      </c>
      <c r="DI149" s="23" t="str">
        <f t="shared" si="184"/>
        <v/>
      </c>
      <c r="DJ149" s="23" t="str">
        <f t="shared" si="185"/>
        <v/>
      </c>
      <c r="DK149" s="23" t="str">
        <f t="shared" si="186"/>
        <v/>
      </c>
      <c r="DL149" s="23" t="str">
        <f t="shared" si="187"/>
        <v/>
      </c>
      <c r="DM149" s="23" t="str">
        <f t="shared" si="188"/>
        <v/>
      </c>
      <c r="DN149" s="23" t="str">
        <f t="shared" si="189"/>
        <v/>
      </c>
      <c r="DO149" s="23" t="str">
        <f t="shared" si="190"/>
        <v/>
      </c>
      <c r="DP149" s="23" t="str">
        <f t="shared" si="191"/>
        <v/>
      </c>
      <c r="DQ149" s="23" t="str">
        <f t="shared" si="192"/>
        <v/>
      </c>
      <c r="DR149" s="23" t="str">
        <f t="shared" si="193"/>
        <v/>
      </c>
      <c r="DS149" s="23" t="str">
        <f t="shared" si="194"/>
        <v/>
      </c>
      <c r="DT149" s="23" t="str">
        <f t="shared" si="195"/>
        <v/>
      </c>
      <c r="DU149" s="23" t="str">
        <f t="shared" si="196"/>
        <v/>
      </c>
      <c r="DV149" s="23" t="str">
        <f t="shared" si="197"/>
        <v/>
      </c>
      <c r="DW149" s="23" t="str">
        <f t="shared" si="198"/>
        <v/>
      </c>
      <c r="DX149" s="23" t="str">
        <f t="shared" si="199"/>
        <v/>
      </c>
      <c r="DY149" s="23" t="str">
        <f t="shared" si="200"/>
        <v/>
      </c>
      <c r="DZ149" s="23" t="str">
        <f t="shared" si="201"/>
        <v/>
      </c>
      <c r="EA149" s="23" t="str">
        <f t="shared" si="202"/>
        <v/>
      </c>
      <c r="EB149" s="23" t="str">
        <f t="shared" si="203"/>
        <v/>
      </c>
      <c r="EC149" s="23" t="str">
        <f t="shared" si="204"/>
        <v/>
      </c>
      <c r="ED149" s="23" t="str">
        <f t="shared" si="205"/>
        <v/>
      </c>
      <c r="EE149" s="23" t="str">
        <f t="shared" si="206"/>
        <v/>
      </c>
    </row>
    <row r="150" spans="1:135" ht="11.25" customHeight="1">
      <c r="A150" s="23"/>
      <c r="B150" s="23"/>
      <c r="E150" s="99"/>
      <c r="G150" s="36"/>
      <c r="H150" s="41"/>
      <c r="I150" s="33"/>
      <c r="J150" s="26"/>
      <c r="K150" s="26"/>
      <c r="L150" s="54"/>
      <c r="M150" s="50"/>
      <c r="N150" s="26"/>
      <c r="O150" s="20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78"/>
        <v/>
      </c>
      <c r="DD150" s="23" t="str">
        <f t="shared" si="179"/>
        <v/>
      </c>
      <c r="DE150" s="23" t="str">
        <f t="shared" si="180"/>
        <v/>
      </c>
      <c r="DF150" s="23" t="str">
        <f t="shared" si="181"/>
        <v/>
      </c>
      <c r="DG150" s="23" t="str">
        <f t="shared" si="182"/>
        <v/>
      </c>
      <c r="DH150" s="23" t="str">
        <f t="shared" si="183"/>
        <v/>
      </c>
      <c r="DI150" s="23" t="str">
        <f t="shared" si="184"/>
        <v/>
      </c>
      <c r="DJ150" s="23" t="str">
        <f t="shared" si="185"/>
        <v/>
      </c>
      <c r="DK150" s="23" t="str">
        <f t="shared" si="186"/>
        <v/>
      </c>
      <c r="DL150" s="23" t="str">
        <f t="shared" si="187"/>
        <v/>
      </c>
      <c r="DM150" s="23" t="str">
        <f t="shared" si="188"/>
        <v/>
      </c>
      <c r="DN150" s="23" t="str">
        <f t="shared" si="189"/>
        <v/>
      </c>
      <c r="DO150" s="23" t="str">
        <f t="shared" si="190"/>
        <v/>
      </c>
      <c r="DP150" s="23" t="str">
        <f t="shared" si="191"/>
        <v/>
      </c>
      <c r="DQ150" s="23" t="str">
        <f t="shared" si="192"/>
        <v/>
      </c>
      <c r="DR150" s="23" t="str">
        <f t="shared" si="193"/>
        <v/>
      </c>
      <c r="DS150" s="23" t="str">
        <f t="shared" si="194"/>
        <v/>
      </c>
      <c r="DT150" s="23" t="str">
        <f t="shared" si="195"/>
        <v/>
      </c>
      <c r="DU150" s="23" t="str">
        <f t="shared" si="196"/>
        <v/>
      </c>
      <c r="DV150" s="23" t="str">
        <f t="shared" si="197"/>
        <v/>
      </c>
      <c r="DW150" s="23" t="str">
        <f t="shared" si="198"/>
        <v/>
      </c>
      <c r="DX150" s="23" t="str">
        <f t="shared" si="199"/>
        <v/>
      </c>
      <c r="DY150" s="23" t="str">
        <f t="shared" si="200"/>
        <v/>
      </c>
      <c r="DZ150" s="23" t="str">
        <f t="shared" si="201"/>
        <v/>
      </c>
      <c r="EA150" s="23" t="str">
        <f t="shared" si="202"/>
        <v/>
      </c>
      <c r="EB150" s="23" t="str">
        <f t="shared" si="203"/>
        <v/>
      </c>
      <c r="EC150" s="23" t="str">
        <f t="shared" si="204"/>
        <v/>
      </c>
      <c r="ED150" s="23" t="str">
        <f t="shared" si="205"/>
        <v/>
      </c>
      <c r="EE150" s="23" t="str">
        <f t="shared" si="206"/>
        <v/>
      </c>
    </row>
    <row r="151" spans="1:135" ht="11.25" customHeight="1">
      <c r="A151" s="23"/>
      <c r="B151" s="23"/>
      <c r="E151" s="99"/>
      <c r="G151" s="36"/>
      <c r="H151" s="41"/>
      <c r="I151" s="33"/>
      <c r="J151" s="26"/>
      <c r="K151" s="26"/>
      <c r="L151" s="54"/>
      <c r="M151" s="50"/>
      <c r="N151" s="26"/>
      <c r="O151" s="20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78"/>
        <v/>
      </c>
      <c r="DD151" s="23" t="str">
        <f t="shared" si="179"/>
        <v/>
      </c>
      <c r="DE151" s="23" t="str">
        <f t="shared" si="180"/>
        <v/>
      </c>
      <c r="DF151" s="23" t="str">
        <f t="shared" si="181"/>
        <v/>
      </c>
      <c r="DG151" s="23" t="str">
        <f t="shared" si="182"/>
        <v/>
      </c>
      <c r="DH151" s="23" t="str">
        <f t="shared" si="183"/>
        <v/>
      </c>
      <c r="DI151" s="23" t="str">
        <f t="shared" si="184"/>
        <v/>
      </c>
      <c r="DJ151" s="23" t="str">
        <f t="shared" si="185"/>
        <v/>
      </c>
      <c r="DK151" s="23" t="str">
        <f t="shared" si="186"/>
        <v/>
      </c>
      <c r="DL151" s="23" t="str">
        <f t="shared" si="187"/>
        <v/>
      </c>
      <c r="DM151" s="23" t="str">
        <f t="shared" si="188"/>
        <v/>
      </c>
      <c r="DN151" s="23" t="str">
        <f t="shared" si="189"/>
        <v/>
      </c>
      <c r="DO151" s="23" t="str">
        <f t="shared" si="190"/>
        <v/>
      </c>
      <c r="DP151" s="23" t="str">
        <f t="shared" si="191"/>
        <v/>
      </c>
      <c r="DQ151" s="23" t="str">
        <f t="shared" si="192"/>
        <v/>
      </c>
      <c r="DR151" s="23" t="str">
        <f t="shared" si="193"/>
        <v/>
      </c>
      <c r="DS151" s="23" t="str">
        <f t="shared" si="194"/>
        <v/>
      </c>
      <c r="DT151" s="23" t="str">
        <f t="shared" si="195"/>
        <v/>
      </c>
      <c r="DU151" s="23" t="str">
        <f t="shared" si="196"/>
        <v/>
      </c>
      <c r="DV151" s="23" t="str">
        <f t="shared" si="197"/>
        <v/>
      </c>
      <c r="DW151" s="23" t="str">
        <f t="shared" si="198"/>
        <v/>
      </c>
      <c r="DX151" s="23" t="str">
        <f t="shared" si="199"/>
        <v/>
      </c>
      <c r="DY151" s="23" t="str">
        <f t="shared" si="200"/>
        <v/>
      </c>
      <c r="DZ151" s="23" t="str">
        <f t="shared" si="201"/>
        <v/>
      </c>
      <c r="EA151" s="23" t="str">
        <f t="shared" si="202"/>
        <v/>
      </c>
      <c r="EB151" s="23" t="str">
        <f t="shared" si="203"/>
        <v/>
      </c>
      <c r="EC151" s="23" t="str">
        <f t="shared" si="204"/>
        <v/>
      </c>
      <c r="ED151" s="23" t="str">
        <f t="shared" si="205"/>
        <v/>
      </c>
      <c r="EE151" s="23" t="str">
        <f t="shared" si="206"/>
        <v/>
      </c>
    </row>
    <row r="152" spans="1:135" ht="11.25" customHeight="1">
      <c r="A152" s="23"/>
      <c r="B152" s="23"/>
      <c r="E152" s="99"/>
      <c r="G152" s="36"/>
      <c r="H152" s="41"/>
      <c r="I152" s="33"/>
      <c r="J152" s="26"/>
      <c r="K152" s="26"/>
      <c r="L152" s="54"/>
      <c r="M152" s="50"/>
      <c r="N152" s="26"/>
      <c r="O152" s="20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78"/>
        <v/>
      </c>
      <c r="DD152" s="23" t="str">
        <f t="shared" si="179"/>
        <v/>
      </c>
      <c r="DE152" s="23" t="str">
        <f t="shared" si="180"/>
        <v/>
      </c>
      <c r="DF152" s="23" t="str">
        <f t="shared" si="181"/>
        <v/>
      </c>
      <c r="DG152" s="23" t="str">
        <f t="shared" si="182"/>
        <v/>
      </c>
      <c r="DH152" s="23" t="str">
        <f t="shared" si="183"/>
        <v/>
      </c>
      <c r="DI152" s="23" t="str">
        <f t="shared" si="184"/>
        <v/>
      </c>
      <c r="DJ152" s="23" t="str">
        <f t="shared" si="185"/>
        <v/>
      </c>
      <c r="DK152" s="23" t="str">
        <f t="shared" si="186"/>
        <v/>
      </c>
      <c r="DL152" s="23" t="str">
        <f t="shared" si="187"/>
        <v/>
      </c>
      <c r="DM152" s="23" t="str">
        <f t="shared" si="188"/>
        <v/>
      </c>
      <c r="DN152" s="23" t="str">
        <f t="shared" si="189"/>
        <v/>
      </c>
      <c r="DO152" s="23" t="str">
        <f t="shared" si="190"/>
        <v/>
      </c>
      <c r="DP152" s="23" t="str">
        <f t="shared" si="191"/>
        <v/>
      </c>
      <c r="DQ152" s="23" t="str">
        <f t="shared" si="192"/>
        <v/>
      </c>
      <c r="DR152" s="23" t="str">
        <f t="shared" si="193"/>
        <v/>
      </c>
      <c r="DS152" s="23" t="str">
        <f t="shared" si="194"/>
        <v/>
      </c>
      <c r="DT152" s="23" t="str">
        <f t="shared" si="195"/>
        <v/>
      </c>
      <c r="DU152" s="23" t="str">
        <f t="shared" si="196"/>
        <v/>
      </c>
      <c r="DV152" s="23" t="str">
        <f t="shared" si="197"/>
        <v/>
      </c>
      <c r="DW152" s="23" t="str">
        <f t="shared" si="198"/>
        <v/>
      </c>
      <c r="DX152" s="23" t="str">
        <f t="shared" si="199"/>
        <v/>
      </c>
      <c r="DY152" s="23" t="str">
        <f t="shared" si="200"/>
        <v/>
      </c>
      <c r="DZ152" s="23" t="str">
        <f t="shared" si="201"/>
        <v/>
      </c>
      <c r="EA152" s="23" t="str">
        <f t="shared" si="202"/>
        <v/>
      </c>
      <c r="EB152" s="23" t="str">
        <f t="shared" si="203"/>
        <v/>
      </c>
      <c r="EC152" s="23" t="str">
        <f t="shared" si="204"/>
        <v/>
      </c>
      <c r="ED152" s="23" t="str">
        <f t="shared" si="205"/>
        <v/>
      </c>
      <c r="EE152" s="23" t="str">
        <f t="shared" si="206"/>
        <v/>
      </c>
    </row>
    <row r="153" spans="1:135" ht="11.25" customHeight="1">
      <c r="A153" s="23"/>
      <c r="B153" s="23"/>
      <c r="E153" s="99"/>
      <c r="G153" s="36"/>
      <c r="H153" s="41"/>
      <c r="I153" s="23"/>
      <c r="J153" s="23"/>
      <c r="K153" s="99"/>
      <c r="L153" s="108"/>
      <c r="M153" s="36"/>
      <c r="N153" s="41"/>
      <c r="P153" s="26"/>
      <c r="Q153" s="26"/>
      <c r="R153" s="54"/>
      <c r="S153" s="50"/>
      <c r="T153" s="26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78"/>
        <v/>
      </c>
      <c r="DD153" s="23" t="str">
        <f t="shared" si="179"/>
        <v/>
      </c>
      <c r="DE153" s="23" t="str">
        <f t="shared" si="180"/>
        <v/>
      </c>
      <c r="DF153" s="23" t="str">
        <f t="shared" si="181"/>
        <v/>
      </c>
      <c r="DG153" s="23" t="str">
        <f t="shared" si="182"/>
        <v/>
      </c>
      <c r="DH153" s="23" t="str">
        <f t="shared" si="183"/>
        <v/>
      </c>
      <c r="DI153" s="23" t="str">
        <f t="shared" si="184"/>
        <v/>
      </c>
      <c r="DJ153" s="23" t="str">
        <f t="shared" si="185"/>
        <v/>
      </c>
      <c r="DK153" s="23" t="str">
        <f t="shared" si="186"/>
        <v/>
      </c>
      <c r="DL153" s="23" t="str">
        <f t="shared" si="187"/>
        <v/>
      </c>
      <c r="DM153" s="23" t="str">
        <f t="shared" si="188"/>
        <v/>
      </c>
      <c r="DN153" s="23" t="str">
        <f t="shared" si="189"/>
        <v/>
      </c>
      <c r="DO153" s="23" t="str">
        <f t="shared" si="190"/>
        <v/>
      </c>
      <c r="DP153" s="23" t="str">
        <f t="shared" si="191"/>
        <v/>
      </c>
      <c r="DQ153" s="23" t="str">
        <f t="shared" si="192"/>
        <v/>
      </c>
      <c r="DR153" s="23" t="str">
        <f t="shared" si="193"/>
        <v/>
      </c>
      <c r="DS153" s="23" t="str">
        <f t="shared" si="194"/>
        <v/>
      </c>
      <c r="DT153" s="23" t="str">
        <f t="shared" si="195"/>
        <v/>
      </c>
      <c r="DU153" s="23" t="str">
        <f t="shared" si="196"/>
        <v/>
      </c>
      <c r="DV153" s="23" t="str">
        <f t="shared" si="197"/>
        <v/>
      </c>
      <c r="DW153" s="23" t="str">
        <f t="shared" si="198"/>
        <v/>
      </c>
      <c r="DX153" s="23" t="str">
        <f t="shared" si="199"/>
        <v/>
      </c>
      <c r="DY153" s="23" t="str">
        <f t="shared" si="200"/>
        <v/>
      </c>
      <c r="DZ153" s="23" t="str">
        <f t="shared" si="201"/>
        <v/>
      </c>
      <c r="EA153" s="23" t="str">
        <f t="shared" si="202"/>
        <v/>
      </c>
      <c r="EB153" s="23" t="str">
        <f t="shared" si="203"/>
        <v/>
      </c>
      <c r="EC153" s="23" t="str">
        <f t="shared" si="204"/>
        <v/>
      </c>
      <c r="ED153" s="23" t="str">
        <f t="shared" si="205"/>
        <v/>
      </c>
      <c r="EE153" s="23" t="str">
        <f t="shared" si="206"/>
        <v/>
      </c>
    </row>
    <row r="154" spans="1:135" ht="11.25" customHeight="1">
      <c r="A154" s="23"/>
      <c r="B154" s="23"/>
      <c r="E154" s="99"/>
      <c r="G154" s="36"/>
      <c r="H154" s="41"/>
      <c r="I154" s="23"/>
      <c r="J154" s="23"/>
      <c r="K154" s="99"/>
      <c r="L154" s="108"/>
      <c r="M154" s="36"/>
      <c r="N154" s="41"/>
      <c r="P154" s="26"/>
      <c r="Q154" s="26"/>
      <c r="R154" s="54"/>
      <c r="S154" s="50"/>
      <c r="T154" s="26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78"/>
        <v/>
      </c>
      <c r="DD154" s="23" t="str">
        <f t="shared" si="179"/>
        <v/>
      </c>
      <c r="DE154" s="23" t="str">
        <f t="shared" si="180"/>
        <v/>
      </c>
      <c r="DF154" s="23" t="str">
        <f t="shared" si="181"/>
        <v/>
      </c>
      <c r="DG154" s="23" t="str">
        <f t="shared" si="182"/>
        <v/>
      </c>
      <c r="DH154" s="23" t="str">
        <f t="shared" si="183"/>
        <v/>
      </c>
      <c r="DI154" s="23" t="str">
        <f t="shared" si="184"/>
        <v/>
      </c>
      <c r="DJ154" s="23" t="str">
        <f t="shared" si="185"/>
        <v/>
      </c>
      <c r="DK154" s="23" t="str">
        <f t="shared" si="186"/>
        <v/>
      </c>
      <c r="DL154" s="23" t="str">
        <f t="shared" si="187"/>
        <v/>
      </c>
      <c r="DM154" s="23" t="str">
        <f t="shared" si="188"/>
        <v/>
      </c>
      <c r="DN154" s="23" t="str">
        <f t="shared" si="189"/>
        <v/>
      </c>
      <c r="DO154" s="23" t="str">
        <f t="shared" si="190"/>
        <v/>
      </c>
      <c r="DP154" s="23" t="str">
        <f t="shared" si="191"/>
        <v/>
      </c>
      <c r="DQ154" s="23" t="str">
        <f t="shared" si="192"/>
        <v/>
      </c>
      <c r="DR154" s="23" t="str">
        <f t="shared" si="193"/>
        <v/>
      </c>
      <c r="DS154" s="23" t="str">
        <f t="shared" si="194"/>
        <v/>
      </c>
      <c r="DT154" s="23" t="str">
        <f t="shared" si="195"/>
        <v/>
      </c>
      <c r="DU154" s="23" t="str">
        <f t="shared" si="196"/>
        <v/>
      </c>
      <c r="DV154" s="23" t="str">
        <f t="shared" si="197"/>
        <v/>
      </c>
      <c r="DW154" s="23" t="str">
        <f t="shared" si="198"/>
        <v/>
      </c>
      <c r="DX154" s="23" t="str">
        <f t="shared" si="199"/>
        <v/>
      </c>
      <c r="DY154" s="23" t="str">
        <f t="shared" si="200"/>
        <v/>
      </c>
      <c r="DZ154" s="23" t="str">
        <f t="shared" si="201"/>
        <v/>
      </c>
      <c r="EA154" s="23" t="str">
        <f t="shared" si="202"/>
        <v/>
      </c>
      <c r="EB154" s="23" t="str">
        <f t="shared" si="203"/>
        <v/>
      </c>
      <c r="EC154" s="23" t="str">
        <f t="shared" si="204"/>
        <v/>
      </c>
      <c r="ED154" s="23" t="str">
        <f t="shared" si="205"/>
        <v/>
      </c>
      <c r="EE154" s="23" t="str">
        <f t="shared" si="206"/>
        <v/>
      </c>
    </row>
    <row r="155" spans="1:135" ht="11.25" customHeight="1">
      <c r="A155" s="23"/>
      <c r="B155" s="23"/>
      <c r="E155" s="99"/>
      <c r="G155" s="36"/>
      <c r="H155" s="41"/>
      <c r="I155" s="23"/>
      <c r="J155" s="23"/>
      <c r="K155" s="99"/>
      <c r="L155" s="108"/>
      <c r="M155" s="36"/>
      <c r="N155" s="41"/>
      <c r="P155" s="26"/>
      <c r="Q155" s="26"/>
      <c r="R155" s="54"/>
      <c r="S155" s="50"/>
      <c r="T155" s="26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78"/>
        <v/>
      </c>
      <c r="DD155" s="23" t="str">
        <f t="shared" si="179"/>
        <v/>
      </c>
      <c r="DE155" s="23" t="str">
        <f t="shared" si="180"/>
        <v/>
      </c>
      <c r="DF155" s="23" t="str">
        <f t="shared" si="181"/>
        <v/>
      </c>
      <c r="DG155" s="23" t="str">
        <f t="shared" si="182"/>
        <v/>
      </c>
      <c r="DH155" s="23" t="str">
        <f t="shared" si="183"/>
        <v/>
      </c>
      <c r="DI155" s="23" t="str">
        <f t="shared" si="184"/>
        <v/>
      </c>
      <c r="DJ155" s="23" t="str">
        <f t="shared" si="185"/>
        <v/>
      </c>
      <c r="DK155" s="23" t="str">
        <f t="shared" si="186"/>
        <v/>
      </c>
      <c r="DL155" s="23" t="str">
        <f t="shared" si="187"/>
        <v/>
      </c>
      <c r="DM155" s="23" t="str">
        <f t="shared" si="188"/>
        <v/>
      </c>
      <c r="DN155" s="23" t="str">
        <f t="shared" si="189"/>
        <v/>
      </c>
      <c r="DO155" s="23" t="str">
        <f t="shared" si="190"/>
        <v/>
      </c>
      <c r="DP155" s="23" t="str">
        <f t="shared" si="191"/>
        <v/>
      </c>
      <c r="DQ155" s="23" t="str">
        <f t="shared" si="192"/>
        <v/>
      </c>
      <c r="DR155" s="23" t="str">
        <f t="shared" si="193"/>
        <v/>
      </c>
      <c r="DS155" s="23" t="str">
        <f t="shared" si="194"/>
        <v/>
      </c>
      <c r="DT155" s="23" t="str">
        <f t="shared" si="195"/>
        <v/>
      </c>
      <c r="DU155" s="23" t="str">
        <f t="shared" si="196"/>
        <v/>
      </c>
      <c r="DV155" s="23" t="str">
        <f t="shared" si="197"/>
        <v/>
      </c>
      <c r="DW155" s="23" t="str">
        <f t="shared" si="198"/>
        <v/>
      </c>
      <c r="DX155" s="23" t="str">
        <f t="shared" si="199"/>
        <v/>
      </c>
      <c r="DY155" s="23" t="str">
        <f t="shared" si="200"/>
        <v/>
      </c>
      <c r="DZ155" s="23" t="str">
        <f t="shared" si="201"/>
        <v/>
      </c>
      <c r="EA155" s="23" t="str">
        <f t="shared" si="202"/>
        <v/>
      </c>
      <c r="EB155" s="23" t="str">
        <f t="shared" si="203"/>
        <v/>
      </c>
      <c r="EC155" s="23" t="str">
        <f t="shared" si="204"/>
        <v/>
      </c>
      <c r="ED155" s="23" t="str">
        <f t="shared" si="205"/>
        <v/>
      </c>
      <c r="EE155" s="23" t="str">
        <f t="shared" si="206"/>
        <v/>
      </c>
    </row>
    <row r="156" spans="1:135" ht="11.25" customHeight="1">
      <c r="A156" s="23"/>
      <c r="B156" s="23"/>
      <c r="E156" s="99"/>
      <c r="G156" s="36"/>
      <c r="H156" s="41"/>
      <c r="I156" s="23"/>
      <c r="J156" s="23"/>
      <c r="K156" s="99"/>
      <c r="L156" s="108"/>
      <c r="M156" s="36"/>
      <c r="N156" s="41"/>
      <c r="P156" s="26"/>
      <c r="Q156" s="26"/>
      <c r="R156" s="54"/>
      <c r="S156" s="50"/>
      <c r="T156" s="26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>IF(Q160=1977,IF($E160=0,"",$E160),"")</f>
        <v/>
      </c>
      <c r="DD156" s="23" t="str">
        <f>IF(Q160=1978,IF($E160=0,"",$E160),"")</f>
        <v/>
      </c>
      <c r="DE156" s="23" t="str">
        <f>IF(Q160=1979,IF($E160=0,"",$E160),"")</f>
        <v/>
      </c>
      <c r="DF156" s="23" t="str">
        <f>IF(Q160=1980,IF($E160=0,"",$E160),"")</f>
        <v/>
      </c>
      <c r="DG156" s="23" t="str">
        <f>IF(Q160=1981,IF($E160=0,"",$E160),"")</f>
        <v/>
      </c>
      <c r="DH156" s="23" t="str">
        <f>IF(Q160=1982,IF($E160=0,"",$E160),"")</f>
        <v/>
      </c>
      <c r="DI156" s="23" t="str">
        <f>IF(Q160=1983,IF($E160=0,"",$E160),"")</f>
        <v/>
      </c>
      <c r="DJ156" s="23" t="str">
        <f>IF(Q160=1984,IF($E160=0,"",$E160),"")</f>
        <v/>
      </c>
      <c r="DK156" s="23" t="str">
        <f>IF(Q160=1985,IF($E160=0,"",$E160),"")</f>
        <v/>
      </c>
      <c r="DL156" s="23" t="str">
        <f>IF(Q160=1986,IF($E160=0,"",$E160),"")</f>
        <v/>
      </c>
      <c r="DM156" s="23" t="str">
        <f>IF(Q160=1987,IF($E160=0,"",$E160),"")</f>
        <v/>
      </c>
      <c r="DN156" s="23" t="str">
        <f>IF(Q160=1988,IF($E160=0,"",$E160),"")</f>
        <v/>
      </c>
      <c r="DO156" s="23" t="str">
        <f>IF(Q160=1989,IF($E160=0,"",$E160),"")</f>
        <v/>
      </c>
      <c r="DP156" s="23" t="str">
        <f>IF(Q160=1990,IF($E160=0,"",$E160),"")</f>
        <v/>
      </c>
      <c r="DQ156" s="23" t="str">
        <f>IF(Q160=1991,IF($E160=0,"",$E160),"")</f>
        <v/>
      </c>
      <c r="DR156" s="23" t="str">
        <f>IF(Q160=1992,IF($E160=0,"",$E160),"")</f>
        <v/>
      </c>
      <c r="DS156" s="23" t="str">
        <f>IF(Q160=1993,IF($E160=0,"",$E160),"")</f>
        <v/>
      </c>
      <c r="DT156" s="23" t="str">
        <f>IF(Q160=1994,IF($E160=0,"",$E160),"")</f>
        <v/>
      </c>
      <c r="DU156" s="23" t="str">
        <f>IF(Q160=1995,IF($E160=0,"",$E160),"")</f>
        <v/>
      </c>
      <c r="DV156" s="23" t="str">
        <f>IF(Q160=1996,IF($E160=0,"",$E160),"")</f>
        <v/>
      </c>
      <c r="DW156" s="23" t="str">
        <f>IF(Q160=1997,IF($E160=0,"",$E160),"")</f>
        <v/>
      </c>
      <c r="DX156" s="23" t="str">
        <f>IF(Q160=1998,IF($E160=0,"",$E160),"")</f>
        <v/>
      </c>
      <c r="DY156" s="23" t="str">
        <f>IF(Q160=1999,IF($E160=0,"",$E160),"")</f>
        <v/>
      </c>
      <c r="DZ156" s="23" t="str">
        <f>IF(Q160=2000,IF($E160=0,"",$E160),"")</f>
        <v/>
      </c>
      <c r="EA156" s="23" t="str">
        <f>IF(Q160=2001,IF($E160=0,"",$E160),"")</f>
        <v/>
      </c>
      <c r="EB156" s="23" t="str">
        <f>IF(Q160=2002,IF($E160=0,"",$E160),"")</f>
        <v/>
      </c>
      <c r="EC156" s="23" t="str">
        <f>IF(Q160=2003,IF($E160=0,"",$E160),"")</f>
        <v/>
      </c>
      <c r="ED156" s="23" t="str">
        <f>IF(Q160=2004,IF($E160=0,"",$E160),"")</f>
        <v/>
      </c>
      <c r="EE156" s="23" t="str">
        <f>IF(Q160=2005,IF($E160=0,"",$E160),"")</f>
        <v/>
      </c>
    </row>
    <row r="157" spans="1:135" ht="11.25" customHeight="1">
      <c r="A157" s="23"/>
      <c r="B157" s="23"/>
      <c r="E157" s="99"/>
      <c r="G157" s="36"/>
      <c r="H157" s="41"/>
      <c r="I157" s="23"/>
      <c r="J157" s="23"/>
      <c r="K157" s="99"/>
      <c r="L157" s="108"/>
      <c r="M157" s="36"/>
      <c r="N157" s="41"/>
      <c r="P157" s="26"/>
      <c r="Q157" s="26"/>
      <c r="R157" s="54"/>
      <c r="S157" s="50"/>
      <c r="T157" s="26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78"/>
        <v/>
      </c>
      <c r="DD157" s="23" t="str">
        <f t="shared" si="179"/>
        <v/>
      </c>
      <c r="DE157" s="23" t="str">
        <f t="shared" si="180"/>
        <v/>
      </c>
      <c r="DF157" s="23" t="str">
        <f t="shared" si="181"/>
        <v/>
      </c>
      <c r="DG157" s="23" t="str">
        <f t="shared" si="182"/>
        <v/>
      </c>
      <c r="DH157" s="23" t="str">
        <f t="shared" si="183"/>
        <v/>
      </c>
      <c r="DI157" s="23" t="str">
        <f t="shared" si="184"/>
        <v/>
      </c>
      <c r="DJ157" s="23" t="str">
        <f t="shared" si="185"/>
        <v/>
      </c>
      <c r="DK157" s="23" t="str">
        <f t="shared" si="186"/>
        <v/>
      </c>
      <c r="DL157" s="23" t="str">
        <f t="shared" si="187"/>
        <v/>
      </c>
      <c r="DM157" s="23" t="str">
        <f t="shared" si="188"/>
        <v/>
      </c>
      <c r="DN157" s="23" t="str">
        <f t="shared" si="189"/>
        <v/>
      </c>
      <c r="DO157" s="23" t="str">
        <f t="shared" si="190"/>
        <v/>
      </c>
      <c r="DP157" s="23" t="str">
        <f t="shared" si="191"/>
        <v/>
      </c>
      <c r="DQ157" s="23" t="str">
        <f t="shared" si="192"/>
        <v/>
      </c>
      <c r="DR157" s="23" t="str">
        <f t="shared" si="193"/>
        <v/>
      </c>
      <c r="DS157" s="23" t="str">
        <f t="shared" si="194"/>
        <v/>
      </c>
      <c r="DT157" s="23" t="str">
        <f t="shared" si="195"/>
        <v/>
      </c>
      <c r="DU157" s="23" t="str">
        <f t="shared" si="196"/>
        <v/>
      </c>
      <c r="DV157" s="23" t="str">
        <f t="shared" si="197"/>
        <v/>
      </c>
      <c r="DW157" s="23" t="str">
        <f t="shared" si="198"/>
        <v/>
      </c>
      <c r="DX157" s="23" t="str">
        <f t="shared" si="199"/>
        <v/>
      </c>
      <c r="DY157" s="23" t="str">
        <f t="shared" si="200"/>
        <v/>
      </c>
      <c r="DZ157" s="23" t="str">
        <f t="shared" si="201"/>
        <v/>
      </c>
      <c r="EA157" s="23" t="str">
        <f t="shared" si="202"/>
        <v/>
      </c>
      <c r="EB157" s="23" t="str">
        <f t="shared" si="203"/>
        <v/>
      </c>
      <c r="EC157" s="23" t="str">
        <f t="shared" si="204"/>
        <v/>
      </c>
      <c r="ED157" s="23" t="str">
        <f t="shared" si="205"/>
        <v/>
      </c>
      <c r="EE157" s="23" t="str">
        <f t="shared" si="206"/>
        <v/>
      </c>
    </row>
    <row r="158" spans="1:135" ht="11.25" customHeight="1">
      <c r="A158" s="23"/>
      <c r="B158" s="23"/>
      <c r="E158" s="99"/>
      <c r="G158" s="36"/>
      <c r="H158" s="41"/>
      <c r="I158" s="23"/>
      <c r="J158" s="23"/>
      <c r="K158" s="99"/>
      <c r="L158" s="108"/>
      <c r="M158" s="36"/>
      <c r="N158" s="41"/>
      <c r="P158" s="26"/>
      <c r="Q158" s="26"/>
      <c r="R158" s="54"/>
      <c r="S158" s="50"/>
      <c r="T158" s="26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78"/>
        <v/>
      </c>
      <c r="DD158" s="23" t="str">
        <f t="shared" si="179"/>
        <v/>
      </c>
      <c r="DE158" s="23" t="str">
        <f t="shared" si="180"/>
        <v/>
      </c>
      <c r="DF158" s="23" t="str">
        <f t="shared" si="181"/>
        <v/>
      </c>
      <c r="DG158" s="23" t="str">
        <f t="shared" si="182"/>
        <v/>
      </c>
      <c r="DH158" s="23" t="str">
        <f t="shared" si="183"/>
        <v/>
      </c>
      <c r="DI158" s="23" t="str">
        <f t="shared" si="184"/>
        <v/>
      </c>
      <c r="DJ158" s="23" t="str">
        <f t="shared" si="185"/>
        <v/>
      </c>
      <c r="DK158" s="23" t="str">
        <f t="shared" si="186"/>
        <v/>
      </c>
      <c r="DL158" s="23" t="str">
        <f t="shared" si="187"/>
        <v/>
      </c>
      <c r="DM158" s="23" t="str">
        <f t="shared" si="188"/>
        <v/>
      </c>
      <c r="DN158" s="23" t="str">
        <f t="shared" si="189"/>
        <v/>
      </c>
      <c r="DO158" s="23" t="str">
        <f t="shared" si="190"/>
        <v/>
      </c>
      <c r="DP158" s="23" t="str">
        <f t="shared" si="191"/>
        <v/>
      </c>
      <c r="DQ158" s="23" t="str">
        <f t="shared" si="192"/>
        <v/>
      </c>
      <c r="DR158" s="23" t="str">
        <f t="shared" si="193"/>
        <v/>
      </c>
      <c r="DS158" s="23" t="str">
        <f t="shared" si="194"/>
        <v/>
      </c>
      <c r="DT158" s="23" t="str">
        <f t="shared" si="195"/>
        <v/>
      </c>
      <c r="DU158" s="23" t="str">
        <f t="shared" si="196"/>
        <v/>
      </c>
      <c r="DV158" s="23" t="str">
        <f t="shared" si="197"/>
        <v/>
      </c>
      <c r="DW158" s="23" t="str">
        <f t="shared" si="198"/>
        <v/>
      </c>
      <c r="DX158" s="23" t="str">
        <f t="shared" si="199"/>
        <v/>
      </c>
      <c r="DY158" s="23" t="str">
        <f t="shared" si="200"/>
        <v/>
      </c>
      <c r="DZ158" s="23" t="str">
        <f t="shared" si="201"/>
        <v/>
      </c>
      <c r="EA158" s="23" t="str">
        <f t="shared" si="202"/>
        <v/>
      </c>
      <c r="EB158" s="23" t="str">
        <f t="shared" si="203"/>
        <v/>
      </c>
      <c r="EC158" s="23" t="str">
        <f t="shared" si="204"/>
        <v/>
      </c>
      <c r="ED158" s="23" t="str">
        <f t="shared" si="205"/>
        <v/>
      </c>
      <c r="EE158" s="23" t="str">
        <f t="shared" si="206"/>
        <v/>
      </c>
    </row>
    <row r="159" spans="1:135" ht="11.25" customHeight="1">
      <c r="A159" s="23"/>
      <c r="B159" s="23"/>
      <c r="E159" s="99"/>
      <c r="G159" s="36"/>
      <c r="H159" s="41"/>
      <c r="I159" s="23"/>
      <c r="J159" s="23"/>
      <c r="K159" s="99"/>
      <c r="L159" s="108"/>
      <c r="M159" s="36"/>
      <c r="N159" s="41"/>
      <c r="P159" s="26"/>
      <c r="Q159" s="26"/>
      <c r="R159" s="54"/>
      <c r="S159" s="50"/>
      <c r="T159" s="26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78"/>
        <v/>
      </c>
      <c r="DD159" s="23" t="str">
        <f t="shared" si="179"/>
        <v/>
      </c>
      <c r="DE159" s="23" t="str">
        <f t="shared" si="180"/>
        <v/>
      </c>
      <c r="DF159" s="23" t="str">
        <f t="shared" si="181"/>
        <v/>
      </c>
      <c r="DG159" s="23" t="str">
        <f t="shared" si="182"/>
        <v/>
      </c>
      <c r="DH159" s="23" t="str">
        <f t="shared" si="183"/>
        <v/>
      </c>
      <c r="DI159" s="23" t="str">
        <f t="shared" si="184"/>
        <v/>
      </c>
      <c r="DJ159" s="23" t="str">
        <f t="shared" si="185"/>
        <v/>
      </c>
      <c r="DK159" s="23" t="str">
        <f t="shared" si="186"/>
        <v/>
      </c>
      <c r="DL159" s="23" t="str">
        <f t="shared" si="187"/>
        <v/>
      </c>
      <c r="DM159" s="23" t="str">
        <f t="shared" si="188"/>
        <v/>
      </c>
      <c r="DN159" s="23" t="str">
        <f t="shared" si="189"/>
        <v/>
      </c>
      <c r="DO159" s="23" t="str">
        <f t="shared" si="190"/>
        <v/>
      </c>
      <c r="DP159" s="23" t="str">
        <f t="shared" si="191"/>
        <v/>
      </c>
      <c r="DQ159" s="23" t="str">
        <f t="shared" si="192"/>
        <v/>
      </c>
      <c r="DR159" s="23" t="str">
        <f t="shared" si="193"/>
        <v/>
      </c>
      <c r="DS159" s="23" t="str">
        <f t="shared" si="194"/>
        <v/>
      </c>
      <c r="DT159" s="23" t="str">
        <f t="shared" si="195"/>
        <v/>
      </c>
      <c r="DU159" s="23" t="str">
        <f t="shared" si="196"/>
        <v/>
      </c>
      <c r="DV159" s="23" t="str">
        <f t="shared" si="197"/>
        <v/>
      </c>
      <c r="DW159" s="23" t="str">
        <f t="shared" si="198"/>
        <v/>
      </c>
      <c r="DX159" s="23" t="str">
        <f t="shared" si="199"/>
        <v/>
      </c>
      <c r="DY159" s="23" t="str">
        <f t="shared" si="200"/>
        <v/>
      </c>
      <c r="DZ159" s="23" t="str">
        <f t="shared" si="201"/>
        <v/>
      </c>
      <c r="EA159" s="23" t="str">
        <f t="shared" si="202"/>
        <v/>
      </c>
      <c r="EB159" s="23" t="str">
        <f t="shared" si="203"/>
        <v/>
      </c>
      <c r="EC159" s="23" t="str">
        <f t="shared" si="204"/>
        <v/>
      </c>
      <c r="ED159" s="23" t="str">
        <f t="shared" si="205"/>
        <v/>
      </c>
      <c r="EE159" s="23" t="str">
        <f t="shared" si="206"/>
        <v/>
      </c>
    </row>
    <row r="160" spans="1:135" ht="11.25" customHeight="1">
      <c r="A160" s="23"/>
      <c r="B160" s="23"/>
      <c r="E160" s="99"/>
      <c r="G160" s="36"/>
      <c r="H160" s="41"/>
      <c r="I160" s="23"/>
      <c r="J160" s="23"/>
      <c r="K160" s="99"/>
      <c r="L160" s="108"/>
      <c r="M160" s="36"/>
      <c r="N160" s="41"/>
      <c r="P160" s="26"/>
      <c r="Q160" s="26"/>
      <c r="R160" s="54"/>
      <c r="S160" s="50"/>
      <c r="T160" s="26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78"/>
        <v/>
      </c>
      <c r="DD160" s="23" t="str">
        <f t="shared" si="179"/>
        <v/>
      </c>
      <c r="DE160" s="23" t="str">
        <f t="shared" si="180"/>
        <v/>
      </c>
      <c r="DF160" s="23" t="str">
        <f t="shared" si="181"/>
        <v/>
      </c>
      <c r="DG160" s="23" t="str">
        <f t="shared" si="182"/>
        <v/>
      </c>
      <c r="DH160" s="23" t="str">
        <f t="shared" si="183"/>
        <v/>
      </c>
      <c r="DI160" s="23" t="str">
        <f t="shared" si="184"/>
        <v/>
      </c>
      <c r="DJ160" s="23" t="str">
        <f t="shared" si="185"/>
        <v/>
      </c>
      <c r="DK160" s="23" t="str">
        <f t="shared" si="186"/>
        <v/>
      </c>
      <c r="DL160" s="23" t="str">
        <f t="shared" si="187"/>
        <v/>
      </c>
      <c r="DM160" s="23" t="str">
        <f t="shared" si="188"/>
        <v/>
      </c>
      <c r="DN160" s="23" t="str">
        <f t="shared" si="189"/>
        <v/>
      </c>
      <c r="DO160" s="23" t="str">
        <f t="shared" si="190"/>
        <v/>
      </c>
      <c r="DP160" s="23" t="str">
        <f t="shared" si="191"/>
        <v/>
      </c>
      <c r="DQ160" s="23" t="str">
        <f t="shared" si="192"/>
        <v/>
      </c>
      <c r="DR160" s="23" t="str">
        <f t="shared" si="193"/>
        <v/>
      </c>
      <c r="DS160" s="23" t="str">
        <f t="shared" si="194"/>
        <v/>
      </c>
      <c r="DT160" s="23" t="str">
        <f t="shared" si="195"/>
        <v/>
      </c>
      <c r="DU160" s="23" t="str">
        <f t="shared" si="196"/>
        <v/>
      </c>
      <c r="DV160" s="23" t="str">
        <f t="shared" si="197"/>
        <v/>
      </c>
      <c r="DW160" s="23" t="str">
        <f t="shared" si="198"/>
        <v/>
      </c>
      <c r="DX160" s="23" t="str">
        <f t="shared" si="199"/>
        <v/>
      </c>
      <c r="DY160" s="23" t="str">
        <f t="shared" si="200"/>
        <v/>
      </c>
      <c r="DZ160" s="23" t="str">
        <f t="shared" si="201"/>
        <v/>
      </c>
      <c r="EA160" s="23" t="str">
        <f t="shared" si="202"/>
        <v/>
      </c>
      <c r="EB160" s="23" t="str">
        <f t="shared" si="203"/>
        <v/>
      </c>
      <c r="EC160" s="23" t="str">
        <f t="shared" si="204"/>
        <v/>
      </c>
      <c r="ED160" s="23" t="str">
        <f t="shared" si="205"/>
        <v/>
      </c>
      <c r="EE160" s="23" t="str">
        <f t="shared" si="206"/>
        <v/>
      </c>
    </row>
    <row r="161" spans="1:135" ht="11.25" customHeight="1">
      <c r="A161" s="23"/>
      <c r="B161" s="23"/>
      <c r="E161" s="99"/>
      <c r="G161" s="36"/>
      <c r="H161" s="41"/>
      <c r="I161" s="23"/>
      <c r="J161" s="23"/>
      <c r="K161" s="99"/>
      <c r="L161" s="108"/>
      <c r="M161" s="36"/>
      <c r="N161" s="41"/>
      <c r="P161" s="26"/>
      <c r="Q161" s="26"/>
      <c r="R161" s="54"/>
      <c r="S161" s="50"/>
      <c r="T161" s="26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78"/>
        <v/>
      </c>
      <c r="DD161" s="23" t="str">
        <f t="shared" si="179"/>
        <v/>
      </c>
      <c r="DE161" s="23" t="str">
        <f t="shared" si="180"/>
        <v/>
      </c>
      <c r="DF161" s="23" t="str">
        <f t="shared" si="181"/>
        <v/>
      </c>
      <c r="DG161" s="23" t="str">
        <f t="shared" si="182"/>
        <v/>
      </c>
      <c r="DH161" s="23" t="str">
        <f t="shared" si="183"/>
        <v/>
      </c>
      <c r="DI161" s="23" t="str">
        <f t="shared" si="184"/>
        <v/>
      </c>
      <c r="DJ161" s="23" t="str">
        <f t="shared" si="185"/>
        <v/>
      </c>
      <c r="DK161" s="23" t="str">
        <f t="shared" si="186"/>
        <v/>
      </c>
      <c r="DL161" s="23" t="str">
        <f t="shared" si="187"/>
        <v/>
      </c>
      <c r="DM161" s="23" t="str">
        <f t="shared" si="188"/>
        <v/>
      </c>
      <c r="DN161" s="23" t="str">
        <f t="shared" si="189"/>
        <v/>
      </c>
      <c r="DO161" s="23" t="str">
        <f t="shared" si="190"/>
        <v/>
      </c>
      <c r="DP161" s="23" t="str">
        <f t="shared" si="191"/>
        <v/>
      </c>
      <c r="DQ161" s="23" t="str">
        <f t="shared" si="192"/>
        <v/>
      </c>
      <c r="DR161" s="23" t="str">
        <f t="shared" si="193"/>
        <v/>
      </c>
      <c r="DS161" s="23" t="str">
        <f t="shared" si="194"/>
        <v/>
      </c>
      <c r="DT161" s="23" t="str">
        <f t="shared" si="195"/>
        <v/>
      </c>
      <c r="DU161" s="23" t="str">
        <f t="shared" si="196"/>
        <v/>
      </c>
      <c r="DV161" s="23" t="str">
        <f t="shared" si="197"/>
        <v/>
      </c>
      <c r="DW161" s="23" t="str">
        <f t="shared" si="198"/>
        <v/>
      </c>
      <c r="DX161" s="23" t="str">
        <f t="shared" si="199"/>
        <v/>
      </c>
      <c r="DY161" s="23" t="str">
        <f t="shared" si="200"/>
        <v/>
      </c>
      <c r="DZ161" s="23" t="str">
        <f t="shared" si="201"/>
        <v/>
      </c>
      <c r="EA161" s="23" t="str">
        <f t="shared" si="202"/>
        <v/>
      </c>
      <c r="EB161" s="23" t="str">
        <f t="shared" si="203"/>
        <v/>
      </c>
      <c r="EC161" s="23" t="str">
        <f t="shared" si="204"/>
        <v/>
      </c>
      <c r="ED161" s="23" t="str">
        <f t="shared" si="205"/>
        <v/>
      </c>
      <c r="EE161" s="23" t="str">
        <f t="shared" si="206"/>
        <v/>
      </c>
    </row>
    <row r="162" spans="1:135" ht="11.25" customHeight="1">
      <c r="A162" s="23"/>
      <c r="B162" s="23"/>
      <c r="E162" s="99"/>
      <c r="G162" s="36"/>
      <c r="H162" s="41"/>
      <c r="I162" s="23"/>
      <c r="J162" s="23"/>
      <c r="K162" s="99"/>
      <c r="L162" s="108"/>
      <c r="M162" s="36"/>
      <c r="N162" s="41"/>
      <c r="P162" s="26"/>
      <c r="Q162" s="26"/>
      <c r="R162" s="54"/>
      <c r="S162" s="50"/>
      <c r="T162" s="26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78"/>
        <v/>
      </c>
      <c r="DD162" s="23" t="str">
        <f t="shared" si="179"/>
        <v/>
      </c>
      <c r="DE162" s="23" t="str">
        <f t="shared" si="180"/>
        <v/>
      </c>
      <c r="DF162" s="23" t="str">
        <f t="shared" si="181"/>
        <v/>
      </c>
      <c r="DG162" s="23" t="str">
        <f t="shared" si="182"/>
        <v/>
      </c>
      <c r="DH162" s="23" t="str">
        <f t="shared" si="183"/>
        <v/>
      </c>
      <c r="DI162" s="23" t="str">
        <f t="shared" si="184"/>
        <v/>
      </c>
      <c r="DJ162" s="23" t="str">
        <f t="shared" si="185"/>
        <v/>
      </c>
      <c r="DK162" s="23" t="str">
        <f t="shared" si="186"/>
        <v/>
      </c>
      <c r="DL162" s="23" t="str">
        <f t="shared" si="187"/>
        <v/>
      </c>
      <c r="DM162" s="23" t="str">
        <f t="shared" si="188"/>
        <v/>
      </c>
      <c r="DN162" s="23" t="str">
        <f t="shared" si="189"/>
        <v/>
      </c>
      <c r="DO162" s="23" t="str">
        <f t="shared" si="190"/>
        <v/>
      </c>
      <c r="DP162" s="23" t="str">
        <f t="shared" si="191"/>
        <v/>
      </c>
      <c r="DQ162" s="23" t="str">
        <f t="shared" si="192"/>
        <v/>
      </c>
      <c r="DR162" s="23" t="str">
        <f t="shared" si="193"/>
        <v/>
      </c>
      <c r="DS162" s="23" t="str">
        <f t="shared" si="194"/>
        <v/>
      </c>
      <c r="DT162" s="23" t="str">
        <f t="shared" si="195"/>
        <v/>
      </c>
      <c r="DU162" s="23" t="str">
        <f t="shared" si="196"/>
        <v/>
      </c>
      <c r="DV162" s="23" t="str">
        <f t="shared" si="197"/>
        <v/>
      </c>
      <c r="DW162" s="23" t="str">
        <f t="shared" si="198"/>
        <v/>
      </c>
      <c r="DX162" s="23" t="str">
        <f t="shared" si="199"/>
        <v/>
      </c>
      <c r="DY162" s="23" t="str">
        <f t="shared" si="200"/>
        <v/>
      </c>
      <c r="DZ162" s="23" t="str">
        <f t="shared" si="201"/>
        <v/>
      </c>
      <c r="EA162" s="23" t="str">
        <f t="shared" si="202"/>
        <v/>
      </c>
      <c r="EB162" s="23" t="str">
        <f t="shared" si="203"/>
        <v/>
      </c>
      <c r="EC162" s="23" t="str">
        <f t="shared" si="204"/>
        <v/>
      </c>
      <c r="ED162" s="23" t="str">
        <f t="shared" si="205"/>
        <v/>
      </c>
      <c r="EE162" s="23" t="str">
        <f t="shared" si="206"/>
        <v/>
      </c>
    </row>
    <row r="163" spans="1:135" ht="11.25" customHeight="1">
      <c r="A163" s="23"/>
      <c r="B163" s="23"/>
      <c r="E163" s="99"/>
      <c r="G163" s="36"/>
      <c r="H163" s="41"/>
      <c r="I163" s="23"/>
      <c r="J163" s="23"/>
      <c r="K163" s="99"/>
      <c r="L163" s="108"/>
      <c r="M163" s="36"/>
      <c r="N163" s="41"/>
      <c r="P163" s="26"/>
      <c r="Q163" s="26"/>
      <c r="R163" s="54"/>
      <c r="S163" s="50"/>
      <c r="T163" s="26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78"/>
        <v/>
      </c>
      <c r="DD163" s="23" t="str">
        <f t="shared" si="179"/>
        <v/>
      </c>
      <c r="DE163" s="23" t="str">
        <f t="shared" si="180"/>
        <v/>
      </c>
      <c r="DF163" s="23" t="str">
        <f t="shared" si="181"/>
        <v/>
      </c>
      <c r="DG163" s="23" t="str">
        <f t="shared" si="182"/>
        <v/>
      </c>
      <c r="DH163" s="23" t="str">
        <f t="shared" si="183"/>
        <v/>
      </c>
      <c r="DI163" s="23" t="str">
        <f t="shared" si="184"/>
        <v/>
      </c>
      <c r="DJ163" s="23" t="str">
        <f t="shared" si="185"/>
        <v/>
      </c>
      <c r="DK163" s="23" t="str">
        <f t="shared" si="186"/>
        <v/>
      </c>
      <c r="DL163" s="23" t="str">
        <f t="shared" si="187"/>
        <v/>
      </c>
      <c r="DM163" s="23" t="str">
        <f t="shared" si="188"/>
        <v/>
      </c>
      <c r="DN163" s="23" t="str">
        <f t="shared" si="189"/>
        <v/>
      </c>
      <c r="DO163" s="23" t="str">
        <f t="shared" si="190"/>
        <v/>
      </c>
      <c r="DP163" s="23" t="str">
        <f t="shared" si="191"/>
        <v/>
      </c>
      <c r="DQ163" s="23" t="str">
        <f t="shared" si="192"/>
        <v/>
      </c>
      <c r="DR163" s="23" t="str">
        <f t="shared" si="193"/>
        <v/>
      </c>
      <c r="DS163" s="23" t="str">
        <f t="shared" si="194"/>
        <v/>
      </c>
      <c r="DT163" s="23" t="str">
        <f t="shared" si="195"/>
        <v/>
      </c>
      <c r="DU163" s="23" t="str">
        <f t="shared" si="196"/>
        <v/>
      </c>
      <c r="DV163" s="23" t="str">
        <f t="shared" si="197"/>
        <v/>
      </c>
      <c r="DW163" s="23" t="str">
        <f t="shared" si="198"/>
        <v/>
      </c>
      <c r="DX163" s="23" t="str">
        <f t="shared" si="199"/>
        <v/>
      </c>
      <c r="DY163" s="23" t="str">
        <f t="shared" si="200"/>
        <v/>
      </c>
      <c r="DZ163" s="23" t="str">
        <f t="shared" si="201"/>
        <v/>
      </c>
      <c r="EA163" s="23" t="str">
        <f t="shared" si="202"/>
        <v/>
      </c>
      <c r="EB163" s="23" t="str">
        <f t="shared" si="203"/>
        <v/>
      </c>
      <c r="EC163" s="23" t="str">
        <f t="shared" si="204"/>
        <v/>
      </c>
      <c r="ED163" s="23" t="str">
        <f t="shared" si="205"/>
        <v/>
      </c>
      <c r="EE163" s="23" t="str">
        <f t="shared" si="206"/>
        <v/>
      </c>
    </row>
    <row r="164" spans="1:135" ht="11.25" customHeight="1">
      <c r="A164" s="23"/>
      <c r="B164" s="23"/>
      <c r="E164" s="99"/>
      <c r="G164" s="36"/>
      <c r="H164" s="41"/>
      <c r="I164" s="23"/>
      <c r="J164" s="23"/>
      <c r="K164" s="99"/>
      <c r="L164" s="108"/>
      <c r="M164" s="36"/>
      <c r="N164" s="41"/>
      <c r="P164" s="26"/>
      <c r="Q164" s="26"/>
      <c r="R164" s="54"/>
      <c r="S164" s="50"/>
      <c r="T164" s="26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78"/>
        <v/>
      </c>
      <c r="DD164" s="23" t="str">
        <f t="shared" si="179"/>
        <v/>
      </c>
      <c r="DE164" s="23" t="str">
        <f t="shared" si="180"/>
        <v/>
      </c>
      <c r="DF164" s="23" t="str">
        <f t="shared" si="181"/>
        <v/>
      </c>
      <c r="DG164" s="23" t="str">
        <f t="shared" si="182"/>
        <v/>
      </c>
      <c r="DH164" s="23" t="str">
        <f t="shared" si="183"/>
        <v/>
      </c>
      <c r="DI164" s="23" t="str">
        <f t="shared" si="184"/>
        <v/>
      </c>
      <c r="DJ164" s="23" t="str">
        <f t="shared" si="185"/>
        <v/>
      </c>
      <c r="DK164" s="23" t="str">
        <f t="shared" si="186"/>
        <v/>
      </c>
      <c r="DL164" s="23" t="str">
        <f t="shared" si="187"/>
        <v/>
      </c>
      <c r="DM164" s="23" t="str">
        <f t="shared" si="188"/>
        <v/>
      </c>
      <c r="DN164" s="23" t="str">
        <f t="shared" si="189"/>
        <v/>
      </c>
      <c r="DO164" s="23" t="str">
        <f t="shared" si="190"/>
        <v/>
      </c>
      <c r="DP164" s="23" t="str">
        <f t="shared" si="191"/>
        <v/>
      </c>
      <c r="DQ164" s="23" t="str">
        <f t="shared" si="192"/>
        <v/>
      </c>
      <c r="DR164" s="23" t="str">
        <f t="shared" si="193"/>
        <v/>
      </c>
      <c r="DS164" s="23" t="str">
        <f t="shared" si="194"/>
        <v/>
      </c>
      <c r="DT164" s="23" t="str">
        <f t="shared" si="195"/>
        <v/>
      </c>
      <c r="DU164" s="23" t="str">
        <f t="shared" si="196"/>
        <v/>
      </c>
      <c r="DV164" s="23" t="str">
        <f t="shared" si="197"/>
        <v/>
      </c>
      <c r="DW164" s="23" t="str">
        <f t="shared" si="198"/>
        <v/>
      </c>
      <c r="DX164" s="23" t="str">
        <f t="shared" si="199"/>
        <v/>
      </c>
      <c r="DY164" s="23" t="str">
        <f t="shared" si="200"/>
        <v/>
      </c>
      <c r="DZ164" s="23" t="str">
        <f t="shared" si="201"/>
        <v/>
      </c>
      <c r="EA164" s="23" t="str">
        <f t="shared" si="202"/>
        <v/>
      </c>
      <c r="EB164" s="23" t="str">
        <f t="shared" si="203"/>
        <v/>
      </c>
      <c r="EC164" s="23" t="str">
        <f t="shared" si="204"/>
        <v/>
      </c>
      <c r="ED164" s="23" t="str">
        <f t="shared" si="205"/>
        <v/>
      </c>
      <c r="EE164" s="23" t="str">
        <f t="shared" si="206"/>
        <v/>
      </c>
    </row>
    <row r="165" spans="1:135" ht="11.25" customHeight="1">
      <c r="A165" s="23"/>
      <c r="B165" s="23"/>
      <c r="E165" s="99"/>
      <c r="G165" s="36"/>
      <c r="H165" s="41"/>
      <c r="I165" s="23"/>
      <c r="J165" s="23"/>
      <c r="K165" s="99"/>
      <c r="L165" s="108"/>
      <c r="M165" s="36"/>
      <c r="N165" s="41"/>
      <c r="P165" s="26"/>
      <c r="Q165" s="26"/>
      <c r="R165" s="54"/>
      <c r="S165" s="50"/>
      <c r="T165" s="26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78"/>
        <v/>
      </c>
      <c r="DD165" s="23" t="str">
        <f t="shared" si="179"/>
        <v/>
      </c>
      <c r="DE165" s="23" t="str">
        <f t="shared" si="180"/>
        <v/>
      </c>
      <c r="DF165" s="23" t="str">
        <f t="shared" si="181"/>
        <v/>
      </c>
      <c r="DG165" s="23" t="str">
        <f t="shared" si="182"/>
        <v/>
      </c>
      <c r="DH165" s="23" t="str">
        <f t="shared" si="183"/>
        <v/>
      </c>
      <c r="DI165" s="23" t="str">
        <f t="shared" si="184"/>
        <v/>
      </c>
      <c r="DJ165" s="23" t="str">
        <f t="shared" si="185"/>
        <v/>
      </c>
      <c r="DK165" s="23" t="str">
        <f t="shared" si="186"/>
        <v/>
      </c>
      <c r="DL165" s="23" t="str">
        <f t="shared" si="187"/>
        <v/>
      </c>
      <c r="DM165" s="23" t="str">
        <f t="shared" si="188"/>
        <v/>
      </c>
      <c r="DN165" s="23" t="str">
        <f t="shared" si="189"/>
        <v/>
      </c>
      <c r="DO165" s="23" t="str">
        <f t="shared" si="190"/>
        <v/>
      </c>
      <c r="DP165" s="23" t="str">
        <f t="shared" si="191"/>
        <v/>
      </c>
      <c r="DQ165" s="23" t="str">
        <f t="shared" si="192"/>
        <v/>
      </c>
      <c r="DR165" s="23" t="str">
        <f t="shared" si="193"/>
        <v/>
      </c>
      <c r="DS165" s="23" t="str">
        <f t="shared" si="194"/>
        <v/>
      </c>
      <c r="DT165" s="23" t="str">
        <f t="shared" si="195"/>
        <v/>
      </c>
      <c r="DU165" s="23" t="str">
        <f t="shared" si="196"/>
        <v/>
      </c>
      <c r="DV165" s="23" t="str">
        <f t="shared" si="197"/>
        <v/>
      </c>
      <c r="DW165" s="23" t="str">
        <f t="shared" si="198"/>
        <v/>
      </c>
      <c r="DX165" s="23" t="str">
        <f t="shared" si="199"/>
        <v/>
      </c>
      <c r="DY165" s="23" t="str">
        <f t="shared" si="200"/>
        <v/>
      </c>
      <c r="DZ165" s="23" t="str">
        <f t="shared" si="201"/>
        <v/>
      </c>
      <c r="EA165" s="23" t="str">
        <f t="shared" si="202"/>
        <v/>
      </c>
      <c r="EB165" s="23" t="str">
        <f t="shared" si="203"/>
        <v/>
      </c>
      <c r="EC165" s="23" t="str">
        <f t="shared" si="204"/>
        <v/>
      </c>
      <c r="ED165" s="23" t="str">
        <f t="shared" si="205"/>
        <v/>
      </c>
      <c r="EE165" s="23" t="str">
        <f t="shared" si="206"/>
        <v/>
      </c>
    </row>
    <row r="166" spans="1:135" ht="11.25" customHeight="1">
      <c r="A166" s="23"/>
      <c r="B166" s="23"/>
      <c r="E166" s="99"/>
      <c r="G166" s="36"/>
      <c r="H166" s="41"/>
      <c r="I166" s="23"/>
      <c r="J166" s="23"/>
      <c r="K166" s="99"/>
      <c r="L166" s="108"/>
      <c r="M166" s="36"/>
      <c r="N166" s="41"/>
      <c r="P166" s="26"/>
      <c r="Q166" s="26"/>
      <c r="R166" s="54"/>
      <c r="S166" s="50"/>
      <c r="T166" s="26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78"/>
        <v/>
      </c>
      <c r="DD166" s="23" t="str">
        <f t="shared" si="179"/>
        <v/>
      </c>
      <c r="DE166" s="23" t="str">
        <f t="shared" si="180"/>
        <v/>
      </c>
      <c r="DF166" s="23" t="str">
        <f t="shared" si="181"/>
        <v/>
      </c>
      <c r="DG166" s="23" t="str">
        <f t="shared" si="182"/>
        <v/>
      </c>
      <c r="DH166" s="23" t="str">
        <f t="shared" si="183"/>
        <v/>
      </c>
      <c r="DI166" s="23" t="str">
        <f t="shared" si="184"/>
        <v/>
      </c>
      <c r="DJ166" s="23" t="str">
        <f t="shared" si="185"/>
        <v/>
      </c>
      <c r="DK166" s="23" t="str">
        <f t="shared" si="186"/>
        <v/>
      </c>
      <c r="DL166" s="23" t="str">
        <f t="shared" si="187"/>
        <v/>
      </c>
      <c r="DM166" s="23" t="str">
        <f t="shared" si="188"/>
        <v/>
      </c>
      <c r="DN166" s="23" t="str">
        <f t="shared" si="189"/>
        <v/>
      </c>
      <c r="DO166" s="23" t="str">
        <f t="shared" si="190"/>
        <v/>
      </c>
      <c r="DP166" s="23" t="str">
        <f t="shared" si="191"/>
        <v/>
      </c>
      <c r="DQ166" s="23" t="str">
        <f t="shared" si="192"/>
        <v/>
      </c>
      <c r="DR166" s="23" t="str">
        <f t="shared" si="193"/>
        <v/>
      </c>
      <c r="DS166" s="23" t="str">
        <f t="shared" si="194"/>
        <v/>
      </c>
      <c r="DT166" s="23" t="str">
        <f t="shared" si="195"/>
        <v/>
      </c>
      <c r="DU166" s="23" t="str">
        <f t="shared" si="196"/>
        <v/>
      </c>
      <c r="DV166" s="23" t="str">
        <f t="shared" si="197"/>
        <v/>
      </c>
      <c r="DW166" s="23" t="str">
        <f t="shared" si="198"/>
        <v/>
      </c>
      <c r="DX166" s="23" t="str">
        <f t="shared" si="199"/>
        <v/>
      </c>
      <c r="DY166" s="23" t="str">
        <f t="shared" si="200"/>
        <v/>
      </c>
      <c r="DZ166" s="23" t="str">
        <f t="shared" si="201"/>
        <v/>
      </c>
      <c r="EA166" s="23" t="str">
        <f t="shared" si="202"/>
        <v/>
      </c>
      <c r="EB166" s="23" t="str">
        <f t="shared" si="203"/>
        <v/>
      </c>
      <c r="EC166" s="23" t="str">
        <f t="shared" si="204"/>
        <v/>
      </c>
      <c r="ED166" s="23" t="str">
        <f t="shared" si="205"/>
        <v/>
      </c>
      <c r="EE166" s="23" t="str">
        <f t="shared" si="206"/>
        <v/>
      </c>
    </row>
    <row r="167" spans="1:135" ht="11.25" customHeight="1">
      <c r="A167" s="23"/>
      <c r="B167" s="23"/>
      <c r="E167" s="99"/>
      <c r="G167" s="36"/>
      <c r="H167" s="41"/>
      <c r="I167" s="23"/>
      <c r="J167" s="23"/>
      <c r="K167" s="99"/>
      <c r="L167" s="108"/>
      <c r="M167" s="36"/>
      <c r="N167" s="41"/>
      <c r="P167" s="26"/>
      <c r="Q167" s="26"/>
      <c r="R167" s="54"/>
      <c r="S167" s="50"/>
      <c r="T167" s="26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78"/>
        <v/>
      </c>
      <c r="DD167" s="23" t="str">
        <f t="shared" si="179"/>
        <v/>
      </c>
      <c r="DE167" s="23" t="str">
        <f t="shared" si="180"/>
        <v/>
      </c>
      <c r="DF167" s="23" t="str">
        <f t="shared" si="181"/>
        <v/>
      </c>
      <c r="DG167" s="23" t="str">
        <f t="shared" si="182"/>
        <v/>
      </c>
      <c r="DH167" s="23" t="str">
        <f t="shared" si="183"/>
        <v/>
      </c>
      <c r="DI167" s="23" t="str">
        <f t="shared" si="184"/>
        <v/>
      </c>
      <c r="DJ167" s="23" t="str">
        <f t="shared" si="185"/>
        <v/>
      </c>
      <c r="DK167" s="23" t="str">
        <f t="shared" si="186"/>
        <v/>
      </c>
      <c r="DL167" s="23" t="str">
        <f t="shared" si="187"/>
        <v/>
      </c>
      <c r="DM167" s="23" t="str">
        <f t="shared" si="188"/>
        <v/>
      </c>
      <c r="DN167" s="23" t="str">
        <f t="shared" si="189"/>
        <v/>
      </c>
      <c r="DO167" s="23" t="str">
        <f t="shared" si="190"/>
        <v/>
      </c>
      <c r="DP167" s="23" t="str">
        <f t="shared" si="191"/>
        <v/>
      </c>
      <c r="DQ167" s="23" t="str">
        <f t="shared" si="192"/>
        <v/>
      </c>
      <c r="DR167" s="23" t="str">
        <f t="shared" si="193"/>
        <v/>
      </c>
      <c r="DS167" s="23" t="str">
        <f t="shared" si="194"/>
        <v/>
      </c>
      <c r="DT167" s="23" t="str">
        <f t="shared" si="195"/>
        <v/>
      </c>
      <c r="DU167" s="23" t="str">
        <f t="shared" si="196"/>
        <v/>
      </c>
      <c r="DV167" s="23" t="str">
        <f t="shared" si="197"/>
        <v/>
      </c>
      <c r="DW167" s="23" t="str">
        <f t="shared" si="198"/>
        <v/>
      </c>
      <c r="DX167" s="23" t="str">
        <f t="shared" si="199"/>
        <v/>
      </c>
      <c r="DY167" s="23" t="str">
        <f t="shared" si="200"/>
        <v/>
      </c>
      <c r="DZ167" s="23" t="str">
        <f t="shared" si="201"/>
        <v/>
      </c>
      <c r="EA167" s="23" t="str">
        <f t="shared" si="202"/>
        <v/>
      </c>
      <c r="EB167" s="23" t="str">
        <f t="shared" si="203"/>
        <v/>
      </c>
      <c r="EC167" s="23" t="str">
        <f t="shared" si="204"/>
        <v/>
      </c>
      <c r="ED167" s="23" t="str">
        <f t="shared" si="205"/>
        <v/>
      </c>
      <c r="EE167" s="23" t="str">
        <f t="shared" si="206"/>
        <v/>
      </c>
    </row>
    <row r="168" spans="1:135" ht="11.25" customHeight="1">
      <c r="A168" s="23"/>
      <c r="B168" s="23"/>
      <c r="E168" s="99"/>
      <c r="G168" s="36"/>
      <c r="H168" s="41"/>
      <c r="I168" s="23"/>
      <c r="J168" s="23"/>
      <c r="K168" s="99"/>
      <c r="L168" s="108"/>
      <c r="M168" s="36"/>
      <c r="N168" s="41"/>
      <c r="P168" s="26"/>
      <c r="Q168" s="26"/>
      <c r="R168" s="54"/>
      <c r="S168" s="50"/>
      <c r="T168" s="26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78"/>
        <v/>
      </c>
      <c r="DD168" s="23" t="str">
        <f t="shared" si="179"/>
        <v/>
      </c>
      <c r="DE168" s="23" t="str">
        <f t="shared" si="180"/>
        <v/>
      </c>
      <c r="DF168" s="23" t="str">
        <f t="shared" si="181"/>
        <v/>
      </c>
      <c r="DG168" s="23" t="str">
        <f t="shared" si="182"/>
        <v/>
      </c>
      <c r="DH168" s="23" t="str">
        <f t="shared" si="183"/>
        <v/>
      </c>
      <c r="DI168" s="23" t="str">
        <f t="shared" si="184"/>
        <v/>
      </c>
      <c r="DJ168" s="23" t="str">
        <f t="shared" si="185"/>
        <v/>
      </c>
      <c r="DK168" s="23" t="str">
        <f t="shared" si="186"/>
        <v/>
      </c>
      <c r="DL168" s="23" t="str">
        <f t="shared" si="187"/>
        <v/>
      </c>
      <c r="DM168" s="23" t="str">
        <f t="shared" si="188"/>
        <v/>
      </c>
      <c r="DN168" s="23" t="str">
        <f t="shared" si="189"/>
        <v/>
      </c>
      <c r="DO168" s="23" t="str">
        <f t="shared" si="190"/>
        <v/>
      </c>
      <c r="DP168" s="23" t="str">
        <f t="shared" si="191"/>
        <v/>
      </c>
      <c r="DQ168" s="23" t="str">
        <f t="shared" si="192"/>
        <v/>
      </c>
      <c r="DR168" s="23" t="str">
        <f t="shared" si="193"/>
        <v/>
      </c>
      <c r="DS168" s="23" t="str">
        <f t="shared" si="194"/>
        <v/>
      </c>
      <c r="DT168" s="23" t="str">
        <f t="shared" si="195"/>
        <v/>
      </c>
      <c r="DU168" s="23" t="str">
        <f t="shared" si="196"/>
        <v/>
      </c>
      <c r="DV168" s="23" t="str">
        <f t="shared" si="197"/>
        <v/>
      </c>
      <c r="DW168" s="23" t="str">
        <f t="shared" si="198"/>
        <v/>
      </c>
      <c r="DX168" s="23" t="str">
        <f t="shared" si="199"/>
        <v/>
      </c>
      <c r="DY168" s="23" t="str">
        <f t="shared" si="200"/>
        <v/>
      </c>
      <c r="DZ168" s="23" t="str">
        <f t="shared" si="201"/>
        <v/>
      </c>
      <c r="EA168" s="23" t="str">
        <f t="shared" si="202"/>
        <v/>
      </c>
      <c r="EB168" s="23" t="str">
        <f t="shared" si="203"/>
        <v/>
      </c>
      <c r="EC168" s="23" t="str">
        <f t="shared" si="204"/>
        <v/>
      </c>
      <c r="ED168" s="23" t="str">
        <f t="shared" si="205"/>
        <v/>
      </c>
      <c r="EE168" s="23" t="str">
        <f t="shared" si="206"/>
        <v/>
      </c>
    </row>
    <row r="169" spans="1:135" ht="11.25" customHeight="1">
      <c r="A169" s="23"/>
      <c r="B169" s="23"/>
      <c r="E169" s="99"/>
      <c r="G169" s="36"/>
      <c r="H169" s="41"/>
      <c r="I169" s="23"/>
      <c r="J169" s="23"/>
      <c r="K169" s="99"/>
      <c r="L169" s="108"/>
      <c r="M169" s="36"/>
      <c r="N169" s="41"/>
      <c r="P169" s="26"/>
      <c r="Q169" s="26"/>
      <c r="R169" s="54"/>
      <c r="S169" s="50"/>
      <c r="T169" s="26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78"/>
        <v/>
      </c>
      <c r="DD169" s="23" t="str">
        <f t="shared" si="179"/>
        <v/>
      </c>
      <c r="DE169" s="23" t="str">
        <f t="shared" si="180"/>
        <v/>
      </c>
      <c r="DF169" s="23" t="str">
        <f t="shared" si="181"/>
        <v/>
      </c>
      <c r="DG169" s="23" t="str">
        <f t="shared" si="182"/>
        <v/>
      </c>
      <c r="DH169" s="23" t="str">
        <f t="shared" si="183"/>
        <v/>
      </c>
      <c r="DI169" s="23" t="str">
        <f t="shared" si="184"/>
        <v/>
      </c>
      <c r="DJ169" s="23" t="str">
        <f t="shared" si="185"/>
        <v/>
      </c>
      <c r="DK169" s="23" t="str">
        <f t="shared" si="186"/>
        <v/>
      </c>
      <c r="DL169" s="23" t="str">
        <f t="shared" si="187"/>
        <v/>
      </c>
      <c r="DM169" s="23" t="str">
        <f t="shared" si="188"/>
        <v/>
      </c>
      <c r="DN169" s="23" t="str">
        <f t="shared" si="189"/>
        <v/>
      </c>
      <c r="DO169" s="23" t="str">
        <f t="shared" si="190"/>
        <v/>
      </c>
      <c r="DP169" s="23" t="str">
        <f t="shared" si="191"/>
        <v/>
      </c>
      <c r="DQ169" s="23" t="str">
        <f t="shared" si="192"/>
        <v/>
      </c>
      <c r="DR169" s="23" t="str">
        <f t="shared" si="193"/>
        <v/>
      </c>
      <c r="DS169" s="23" t="str">
        <f t="shared" si="194"/>
        <v/>
      </c>
      <c r="DT169" s="23" t="str">
        <f t="shared" si="195"/>
        <v/>
      </c>
      <c r="DU169" s="23" t="str">
        <f t="shared" si="196"/>
        <v/>
      </c>
      <c r="DV169" s="23" t="str">
        <f t="shared" si="197"/>
        <v/>
      </c>
      <c r="DW169" s="23" t="str">
        <f t="shared" si="198"/>
        <v/>
      </c>
      <c r="DX169" s="23" t="str">
        <f t="shared" si="199"/>
        <v/>
      </c>
      <c r="DY169" s="23" t="str">
        <f t="shared" si="200"/>
        <v/>
      </c>
      <c r="DZ169" s="23" t="str">
        <f t="shared" si="201"/>
        <v/>
      </c>
      <c r="EA169" s="23" t="str">
        <f t="shared" si="202"/>
        <v/>
      </c>
      <c r="EB169" s="23" t="str">
        <f t="shared" si="203"/>
        <v/>
      </c>
      <c r="EC169" s="23" t="str">
        <f t="shared" si="204"/>
        <v/>
      </c>
      <c r="ED169" s="23" t="str">
        <f t="shared" si="205"/>
        <v/>
      </c>
      <c r="EE169" s="23" t="str">
        <f t="shared" si="206"/>
        <v/>
      </c>
    </row>
    <row r="170" spans="1:135" ht="11.25" customHeight="1">
      <c r="A170" s="23"/>
      <c r="C170" s="22"/>
      <c r="D170" s="22"/>
      <c r="F170" s="107"/>
      <c r="I170" s="33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78"/>
        <v/>
      </c>
      <c r="DD170" s="23" t="str">
        <f t="shared" si="179"/>
        <v/>
      </c>
      <c r="DE170" s="23" t="str">
        <f t="shared" si="180"/>
        <v/>
      </c>
      <c r="DF170" s="23" t="str">
        <f t="shared" si="181"/>
        <v/>
      </c>
      <c r="DG170" s="23" t="str">
        <f t="shared" si="182"/>
        <v/>
      </c>
      <c r="DH170" s="23" t="str">
        <f t="shared" si="183"/>
        <v/>
      </c>
      <c r="DI170" s="23" t="str">
        <f t="shared" si="184"/>
        <v/>
      </c>
      <c r="DJ170" s="23" t="str">
        <f t="shared" si="185"/>
        <v/>
      </c>
      <c r="DK170" s="23" t="str">
        <f t="shared" si="186"/>
        <v/>
      </c>
      <c r="DL170" s="23" t="str">
        <f t="shared" si="187"/>
        <v/>
      </c>
      <c r="DM170" s="23" t="str">
        <f t="shared" si="188"/>
        <v/>
      </c>
      <c r="DN170" s="23" t="str">
        <f t="shared" si="189"/>
        <v/>
      </c>
      <c r="DO170" s="23" t="str">
        <f t="shared" si="190"/>
        <v/>
      </c>
      <c r="DP170" s="23" t="str">
        <f t="shared" si="191"/>
        <v/>
      </c>
      <c r="DQ170" s="23" t="str">
        <f t="shared" si="192"/>
        <v/>
      </c>
      <c r="DR170" s="23" t="str">
        <f t="shared" si="193"/>
        <v/>
      </c>
      <c r="DS170" s="23" t="str">
        <f t="shared" si="194"/>
        <v/>
      </c>
      <c r="DT170" s="23" t="str">
        <f t="shared" si="195"/>
        <v/>
      </c>
      <c r="DU170" s="23" t="str">
        <f t="shared" si="196"/>
        <v/>
      </c>
      <c r="DV170" s="23" t="str">
        <f t="shared" si="197"/>
        <v/>
      </c>
      <c r="DW170" s="23" t="str">
        <f t="shared" si="198"/>
        <v/>
      </c>
      <c r="DX170" s="23" t="str">
        <f t="shared" si="199"/>
        <v/>
      </c>
      <c r="DY170" s="23" t="str">
        <f t="shared" si="200"/>
        <v/>
      </c>
      <c r="DZ170" s="23" t="str">
        <f t="shared" si="201"/>
        <v/>
      </c>
      <c r="EA170" s="23" t="str">
        <f t="shared" si="202"/>
        <v/>
      </c>
      <c r="EB170" s="23" t="str">
        <f t="shared" si="203"/>
        <v/>
      </c>
      <c r="EC170" s="23" t="str">
        <f t="shared" si="204"/>
        <v/>
      </c>
      <c r="ED170" s="23" t="str">
        <f t="shared" si="205"/>
        <v/>
      </c>
      <c r="EE170" s="23" t="str">
        <f t="shared" si="206"/>
        <v/>
      </c>
    </row>
    <row r="171" spans="1:135" ht="11.25" customHeight="1">
      <c r="A171" s="23"/>
      <c r="B171" s="21"/>
      <c r="C171" s="21"/>
      <c r="D171" s="21"/>
      <c r="E171" s="20"/>
      <c r="F171" s="101"/>
      <c r="G171" s="37"/>
      <c r="H171" s="42"/>
      <c r="I171" s="58"/>
      <c r="J171" s="24"/>
      <c r="K171" s="24"/>
      <c r="L171" s="55"/>
      <c r="M171" s="51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78"/>
        <v/>
      </c>
      <c r="DD171" s="23" t="str">
        <f t="shared" si="179"/>
        <v/>
      </c>
      <c r="DE171" s="23" t="str">
        <f t="shared" si="180"/>
        <v/>
      </c>
      <c r="DF171" s="23" t="str">
        <f t="shared" si="181"/>
        <v/>
      </c>
      <c r="DG171" s="23" t="str">
        <f t="shared" si="182"/>
        <v/>
      </c>
      <c r="DH171" s="23" t="str">
        <f t="shared" si="183"/>
        <v/>
      </c>
      <c r="DI171" s="23" t="str">
        <f t="shared" si="184"/>
        <v/>
      </c>
      <c r="DJ171" s="23" t="str">
        <f t="shared" si="185"/>
        <v/>
      </c>
      <c r="DK171" s="23" t="str">
        <f t="shared" si="186"/>
        <v/>
      </c>
      <c r="DL171" s="23" t="str">
        <f t="shared" si="187"/>
        <v/>
      </c>
      <c r="DM171" s="23" t="str">
        <f t="shared" si="188"/>
        <v/>
      </c>
      <c r="DN171" s="23" t="str">
        <f t="shared" si="189"/>
        <v/>
      </c>
      <c r="DO171" s="23" t="str">
        <f t="shared" si="190"/>
        <v/>
      </c>
      <c r="DP171" s="23" t="str">
        <f t="shared" si="191"/>
        <v/>
      </c>
      <c r="DQ171" s="23" t="str">
        <f t="shared" si="192"/>
        <v/>
      </c>
      <c r="DR171" s="23" t="str">
        <f t="shared" si="193"/>
        <v/>
      </c>
      <c r="DS171" s="23" t="str">
        <f t="shared" si="194"/>
        <v/>
      </c>
      <c r="DT171" s="23" t="str">
        <f t="shared" si="195"/>
        <v/>
      </c>
      <c r="DU171" s="23" t="str">
        <f t="shared" si="196"/>
        <v/>
      </c>
      <c r="DV171" s="23" t="str">
        <f t="shared" si="197"/>
        <v/>
      </c>
      <c r="DW171" s="23" t="str">
        <f t="shared" si="198"/>
        <v/>
      </c>
      <c r="DX171" s="23" t="str">
        <f t="shared" si="199"/>
        <v/>
      </c>
      <c r="DY171" s="23" t="str">
        <f t="shared" si="200"/>
        <v/>
      </c>
      <c r="DZ171" s="23" t="str">
        <f t="shared" si="201"/>
        <v/>
      </c>
      <c r="EA171" s="23" t="str">
        <f t="shared" si="202"/>
        <v/>
      </c>
      <c r="EB171" s="23" t="str">
        <f t="shared" si="203"/>
        <v/>
      </c>
      <c r="EC171" s="23" t="str">
        <f t="shared" si="204"/>
        <v/>
      </c>
      <c r="ED171" s="23" t="str">
        <f t="shared" si="205"/>
        <v/>
      </c>
      <c r="EE171" s="23" t="str">
        <f t="shared" si="206"/>
        <v/>
      </c>
    </row>
    <row r="172" spans="1:135" ht="11.25" customHeight="1">
      <c r="A172" s="23"/>
      <c r="B172" s="21"/>
      <c r="C172" s="21"/>
      <c r="D172" s="21"/>
      <c r="E172" s="20"/>
      <c r="F172" s="101"/>
      <c r="G172" s="37"/>
      <c r="H172" s="42"/>
      <c r="I172" s="58"/>
      <c r="J172" s="24"/>
      <c r="K172" s="24"/>
      <c r="L172" s="55"/>
      <c r="M172" s="51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ref="DC172:DC185" si="207">IF(Q176=1977,IF($E176=0,"",$E176),"")</f>
        <v/>
      </c>
      <c r="DD172" s="23" t="str">
        <f t="shared" ref="DD172:DD185" si="208">IF(Q176=1978,IF($E176=0,"",$E176),"")</f>
        <v/>
      </c>
      <c r="DE172" s="23" t="str">
        <f t="shared" ref="DE172:DE185" si="209">IF(Q176=1979,IF($E176=0,"",$E176),"")</f>
        <v/>
      </c>
      <c r="DF172" s="23" t="str">
        <f t="shared" ref="DF172:DF185" si="210">IF(Q176=1980,IF($E176=0,"",$E176),"")</f>
        <v/>
      </c>
      <c r="DG172" s="23" t="str">
        <f t="shared" ref="DG172:DG185" si="211">IF(Q176=1981,IF($E176=0,"",$E176),"")</f>
        <v/>
      </c>
      <c r="DH172" s="23" t="str">
        <f t="shared" ref="DH172:DH185" si="212">IF(Q176=1982,IF($E176=0,"",$E176),"")</f>
        <v/>
      </c>
      <c r="DI172" s="23" t="str">
        <f t="shared" ref="DI172:DI185" si="213">IF(Q176=1983,IF($E176=0,"",$E176),"")</f>
        <v/>
      </c>
      <c r="DJ172" s="23" t="str">
        <f t="shared" ref="DJ172:DJ185" si="214">IF(Q176=1984,IF($E176=0,"",$E176),"")</f>
        <v/>
      </c>
      <c r="DK172" s="23" t="str">
        <f t="shared" ref="DK172:DK185" si="215">IF(Q176=1985,IF($E176=0,"",$E176),"")</f>
        <v/>
      </c>
      <c r="DL172" s="23" t="str">
        <f t="shared" ref="DL172:DL185" si="216">IF(Q176=1986,IF($E176=0,"",$E176),"")</f>
        <v/>
      </c>
      <c r="DM172" s="23" t="str">
        <f t="shared" ref="DM172:DM185" si="217">IF(Q176=1987,IF($E176=0,"",$E176),"")</f>
        <v/>
      </c>
      <c r="DN172" s="23" t="str">
        <f t="shared" ref="DN172:DN185" si="218">IF(Q176=1988,IF($E176=0,"",$E176),"")</f>
        <v/>
      </c>
      <c r="DO172" s="23" t="str">
        <f t="shared" ref="DO172:DO185" si="219">IF(Q176=1989,IF($E176=0,"",$E176),"")</f>
        <v/>
      </c>
      <c r="DP172" s="23" t="str">
        <f t="shared" ref="DP172:DP185" si="220">IF(Q176=1990,IF($E176=0,"",$E176),"")</f>
        <v/>
      </c>
      <c r="DQ172" s="23" t="str">
        <f t="shared" ref="DQ172:DQ185" si="221">IF(Q176=1991,IF($E176=0,"",$E176),"")</f>
        <v/>
      </c>
      <c r="DR172" s="23" t="str">
        <f t="shared" ref="DR172:DR185" si="222">IF(Q176=1992,IF($E176=0,"",$E176),"")</f>
        <v/>
      </c>
      <c r="DS172" s="23" t="str">
        <f t="shared" ref="DS172:DS185" si="223">IF(Q176=1993,IF($E176=0,"",$E176),"")</f>
        <v/>
      </c>
      <c r="DT172" s="23" t="str">
        <f t="shared" ref="DT172:DT185" si="224">IF(Q176=1994,IF($E176=0,"",$E176),"")</f>
        <v/>
      </c>
      <c r="DU172" s="23" t="str">
        <f t="shared" ref="DU172:DU185" si="225">IF(Q176=1995,IF($E176=0,"",$E176),"")</f>
        <v/>
      </c>
      <c r="DV172" s="23" t="str">
        <f t="shared" ref="DV172:DV185" si="226">IF(Q176=1996,IF($E176=0,"",$E176),"")</f>
        <v/>
      </c>
      <c r="DW172" s="23" t="str">
        <f t="shared" ref="DW172:DW185" si="227">IF(Q176=1997,IF($E176=0,"",$E176),"")</f>
        <v/>
      </c>
      <c r="DX172" s="23" t="str">
        <f t="shared" ref="DX172:DX185" si="228">IF(Q176=1998,IF($E176=0,"",$E176),"")</f>
        <v/>
      </c>
      <c r="DY172" s="23" t="str">
        <f t="shared" ref="DY172:DY185" si="229">IF(Q176=1999,IF($E176=0,"",$E176),"")</f>
        <v/>
      </c>
      <c r="DZ172" s="23" t="str">
        <f t="shared" ref="DZ172:DZ185" si="230">IF(Q176=2000,IF($E176=0,"",$E176),"")</f>
        <v/>
      </c>
      <c r="EA172" s="23" t="str">
        <f t="shared" ref="EA172:EA185" si="231">IF(Q176=2001,IF($E176=0,"",$E176),"")</f>
        <v/>
      </c>
      <c r="EB172" s="23" t="str">
        <f t="shared" ref="EB172:EB185" si="232">IF(Q176=2002,IF($E176=0,"",$E176),"")</f>
        <v/>
      </c>
      <c r="EC172" s="23" t="str">
        <f t="shared" ref="EC172:EC185" si="233">IF(Q176=2003,IF($E176=0,"",$E176),"")</f>
        <v/>
      </c>
      <c r="ED172" s="23" t="str">
        <f t="shared" ref="ED172:ED185" si="234">IF(Q176=2004,IF($E176=0,"",$E176),"")</f>
        <v/>
      </c>
      <c r="EE172" s="23" t="str">
        <f t="shared" ref="EE172:EE185" si="235">IF(Q176=2005,IF($E176=0,"",$E176),"")</f>
        <v/>
      </c>
    </row>
    <row r="173" spans="1:135" ht="11.25" customHeight="1">
      <c r="A173" s="23"/>
      <c r="B173" s="21"/>
      <c r="C173" s="21"/>
      <c r="D173" s="21"/>
      <c r="E173" s="20"/>
      <c r="F173" s="101"/>
      <c r="G173" s="37"/>
      <c r="H173" s="42"/>
      <c r="I173" s="58"/>
      <c r="J173" s="24"/>
      <c r="K173" s="24"/>
      <c r="L173" s="55"/>
      <c r="M173" s="51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207"/>
        <v/>
      </c>
      <c r="DD173" s="23" t="str">
        <f t="shared" si="208"/>
        <v/>
      </c>
      <c r="DE173" s="23" t="str">
        <f t="shared" si="209"/>
        <v/>
      </c>
      <c r="DF173" s="23" t="str">
        <f t="shared" si="210"/>
        <v/>
      </c>
      <c r="DG173" s="23" t="str">
        <f t="shared" si="211"/>
        <v/>
      </c>
      <c r="DH173" s="23" t="str">
        <f t="shared" si="212"/>
        <v/>
      </c>
      <c r="DI173" s="23" t="str">
        <f t="shared" si="213"/>
        <v/>
      </c>
      <c r="DJ173" s="23" t="str">
        <f t="shared" si="214"/>
        <v/>
      </c>
      <c r="DK173" s="23" t="str">
        <f t="shared" si="215"/>
        <v/>
      </c>
      <c r="DL173" s="23" t="str">
        <f t="shared" si="216"/>
        <v/>
      </c>
      <c r="DM173" s="23" t="str">
        <f t="shared" si="217"/>
        <v/>
      </c>
      <c r="DN173" s="23" t="str">
        <f t="shared" si="218"/>
        <v/>
      </c>
      <c r="DO173" s="23" t="str">
        <f t="shared" si="219"/>
        <v/>
      </c>
      <c r="DP173" s="23" t="str">
        <f t="shared" si="220"/>
        <v/>
      </c>
      <c r="DQ173" s="23" t="str">
        <f t="shared" si="221"/>
        <v/>
      </c>
      <c r="DR173" s="23" t="str">
        <f t="shared" si="222"/>
        <v/>
      </c>
      <c r="DS173" s="23" t="str">
        <f t="shared" si="223"/>
        <v/>
      </c>
      <c r="DT173" s="23" t="str">
        <f t="shared" si="224"/>
        <v/>
      </c>
      <c r="DU173" s="23" t="str">
        <f t="shared" si="225"/>
        <v/>
      </c>
      <c r="DV173" s="23" t="str">
        <f t="shared" si="226"/>
        <v/>
      </c>
      <c r="DW173" s="23" t="str">
        <f t="shared" si="227"/>
        <v/>
      </c>
      <c r="DX173" s="23" t="str">
        <f t="shared" si="228"/>
        <v/>
      </c>
      <c r="DY173" s="23" t="str">
        <f t="shared" si="229"/>
        <v/>
      </c>
      <c r="DZ173" s="23" t="str">
        <f t="shared" si="230"/>
        <v/>
      </c>
      <c r="EA173" s="23" t="str">
        <f t="shared" si="231"/>
        <v/>
      </c>
      <c r="EB173" s="23" t="str">
        <f t="shared" si="232"/>
        <v/>
      </c>
      <c r="EC173" s="23" t="str">
        <f t="shared" si="233"/>
        <v/>
      </c>
      <c r="ED173" s="23" t="str">
        <f t="shared" si="234"/>
        <v/>
      </c>
      <c r="EE173" s="23" t="str">
        <f t="shared" si="235"/>
        <v/>
      </c>
    </row>
    <row r="174" spans="1:135" ht="11.25" customHeight="1">
      <c r="A174" s="23"/>
      <c r="B174" s="21"/>
      <c r="C174" s="21"/>
      <c r="D174" s="21"/>
      <c r="E174" s="20"/>
      <c r="F174" s="101"/>
      <c r="G174" s="37"/>
      <c r="H174" s="42"/>
      <c r="I174" s="58"/>
      <c r="J174" s="24"/>
      <c r="K174" s="24"/>
      <c r="L174" s="55"/>
      <c r="M174" s="51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207"/>
        <v/>
      </c>
      <c r="DD174" s="23" t="str">
        <f t="shared" si="208"/>
        <v/>
      </c>
      <c r="DE174" s="23" t="str">
        <f t="shared" si="209"/>
        <v/>
      </c>
      <c r="DF174" s="23" t="str">
        <f t="shared" si="210"/>
        <v/>
      </c>
      <c r="DG174" s="23" t="str">
        <f t="shared" si="211"/>
        <v/>
      </c>
      <c r="DH174" s="23" t="str">
        <f t="shared" si="212"/>
        <v/>
      </c>
      <c r="DI174" s="23" t="str">
        <f t="shared" si="213"/>
        <v/>
      </c>
      <c r="DJ174" s="23" t="str">
        <f t="shared" si="214"/>
        <v/>
      </c>
      <c r="DK174" s="23" t="str">
        <f t="shared" si="215"/>
        <v/>
      </c>
      <c r="DL174" s="23" t="str">
        <f t="shared" si="216"/>
        <v/>
      </c>
      <c r="DM174" s="23" t="str">
        <f t="shared" si="217"/>
        <v/>
      </c>
      <c r="DN174" s="23" t="str">
        <f t="shared" si="218"/>
        <v/>
      </c>
      <c r="DO174" s="23" t="str">
        <f t="shared" si="219"/>
        <v/>
      </c>
      <c r="DP174" s="23" t="str">
        <f t="shared" si="220"/>
        <v/>
      </c>
      <c r="DQ174" s="23" t="str">
        <f t="shared" si="221"/>
        <v/>
      </c>
      <c r="DR174" s="23" t="str">
        <f t="shared" si="222"/>
        <v/>
      </c>
      <c r="DS174" s="23" t="str">
        <f t="shared" si="223"/>
        <v/>
      </c>
      <c r="DT174" s="23" t="str">
        <f t="shared" si="224"/>
        <v/>
      </c>
      <c r="DU174" s="23" t="str">
        <f t="shared" si="225"/>
        <v/>
      </c>
      <c r="DV174" s="23" t="str">
        <f t="shared" si="226"/>
        <v/>
      </c>
      <c r="DW174" s="23" t="str">
        <f t="shared" si="227"/>
        <v/>
      </c>
      <c r="DX174" s="23" t="str">
        <f t="shared" si="228"/>
        <v/>
      </c>
      <c r="DY174" s="23" t="str">
        <f t="shared" si="229"/>
        <v/>
      </c>
      <c r="DZ174" s="23" t="str">
        <f t="shared" si="230"/>
        <v/>
      </c>
      <c r="EA174" s="23" t="str">
        <f t="shared" si="231"/>
        <v/>
      </c>
      <c r="EB174" s="23" t="str">
        <f t="shared" si="232"/>
        <v/>
      </c>
      <c r="EC174" s="23" t="str">
        <f t="shared" si="233"/>
        <v/>
      </c>
      <c r="ED174" s="23" t="str">
        <f t="shared" si="234"/>
        <v/>
      </c>
      <c r="EE174" s="23" t="str">
        <f t="shared" si="235"/>
        <v/>
      </c>
    </row>
    <row r="175" spans="1:135" ht="11.25" customHeight="1">
      <c r="A175" s="23"/>
      <c r="B175" s="21"/>
      <c r="C175" s="21"/>
      <c r="D175" s="21"/>
      <c r="E175" s="20"/>
      <c r="F175" s="101"/>
      <c r="G175" s="37"/>
      <c r="H175" s="42"/>
      <c r="I175" s="58"/>
      <c r="J175" s="24"/>
      <c r="K175" s="24"/>
      <c r="L175" s="55"/>
      <c r="M175" s="51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207"/>
        <v/>
      </c>
      <c r="DD175" s="23" t="str">
        <f t="shared" si="208"/>
        <v/>
      </c>
      <c r="DE175" s="23" t="str">
        <f t="shared" si="209"/>
        <v/>
      </c>
      <c r="DF175" s="23" t="str">
        <f t="shared" si="210"/>
        <v/>
      </c>
      <c r="DG175" s="23" t="str">
        <f t="shared" si="211"/>
        <v/>
      </c>
      <c r="DH175" s="23" t="str">
        <f t="shared" si="212"/>
        <v/>
      </c>
      <c r="DI175" s="23" t="str">
        <f t="shared" si="213"/>
        <v/>
      </c>
      <c r="DJ175" s="23" t="str">
        <f t="shared" si="214"/>
        <v/>
      </c>
      <c r="DK175" s="23" t="str">
        <f t="shared" si="215"/>
        <v/>
      </c>
      <c r="DL175" s="23" t="str">
        <f t="shared" si="216"/>
        <v/>
      </c>
      <c r="DM175" s="23" t="str">
        <f t="shared" si="217"/>
        <v/>
      </c>
      <c r="DN175" s="23" t="str">
        <f t="shared" si="218"/>
        <v/>
      </c>
      <c r="DO175" s="23" t="str">
        <f t="shared" si="219"/>
        <v/>
      </c>
      <c r="DP175" s="23" t="str">
        <f t="shared" si="220"/>
        <v/>
      </c>
      <c r="DQ175" s="23" t="str">
        <f t="shared" si="221"/>
        <v/>
      </c>
      <c r="DR175" s="23" t="str">
        <f t="shared" si="222"/>
        <v/>
      </c>
      <c r="DS175" s="23" t="str">
        <f t="shared" si="223"/>
        <v/>
      </c>
      <c r="DT175" s="23" t="str">
        <f t="shared" si="224"/>
        <v/>
      </c>
      <c r="DU175" s="23" t="str">
        <f t="shared" si="225"/>
        <v/>
      </c>
      <c r="DV175" s="23" t="str">
        <f t="shared" si="226"/>
        <v/>
      </c>
      <c r="DW175" s="23" t="str">
        <f t="shared" si="227"/>
        <v/>
      </c>
      <c r="DX175" s="23" t="str">
        <f t="shared" si="228"/>
        <v/>
      </c>
      <c r="DY175" s="23" t="str">
        <f t="shared" si="229"/>
        <v/>
      </c>
      <c r="DZ175" s="23" t="str">
        <f t="shared" si="230"/>
        <v/>
      </c>
      <c r="EA175" s="23" t="str">
        <f t="shared" si="231"/>
        <v/>
      </c>
      <c r="EB175" s="23" t="str">
        <f t="shared" si="232"/>
        <v/>
      </c>
      <c r="EC175" s="23" t="str">
        <f t="shared" si="233"/>
        <v/>
      </c>
      <c r="ED175" s="23" t="str">
        <f t="shared" si="234"/>
        <v/>
      </c>
      <c r="EE175" s="23" t="str">
        <f t="shared" si="235"/>
        <v/>
      </c>
    </row>
    <row r="176" spans="1:135" ht="11.25" customHeight="1">
      <c r="A176" s="23"/>
      <c r="B176" s="21"/>
      <c r="C176" s="21"/>
      <c r="D176" s="21"/>
      <c r="E176" s="20"/>
      <c r="F176" s="101"/>
      <c r="G176" s="37"/>
      <c r="H176" s="42"/>
      <c r="I176" s="58"/>
      <c r="J176" s="24"/>
      <c r="K176" s="24"/>
      <c r="L176" s="55"/>
      <c r="M176" s="51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207"/>
        <v/>
      </c>
      <c r="DD176" s="23" t="str">
        <f t="shared" si="208"/>
        <v/>
      </c>
      <c r="DE176" s="23" t="str">
        <f t="shared" si="209"/>
        <v/>
      </c>
      <c r="DF176" s="23" t="str">
        <f t="shared" si="210"/>
        <v/>
      </c>
      <c r="DG176" s="23" t="str">
        <f t="shared" si="211"/>
        <v/>
      </c>
      <c r="DH176" s="23" t="str">
        <f t="shared" si="212"/>
        <v/>
      </c>
      <c r="DI176" s="23" t="str">
        <f t="shared" si="213"/>
        <v/>
      </c>
      <c r="DJ176" s="23" t="str">
        <f t="shared" si="214"/>
        <v/>
      </c>
      <c r="DK176" s="23" t="str">
        <f t="shared" si="215"/>
        <v/>
      </c>
      <c r="DL176" s="23" t="str">
        <f t="shared" si="216"/>
        <v/>
      </c>
      <c r="DM176" s="23" t="str">
        <f t="shared" si="217"/>
        <v/>
      </c>
      <c r="DN176" s="23" t="str">
        <f t="shared" si="218"/>
        <v/>
      </c>
      <c r="DO176" s="23" t="str">
        <f t="shared" si="219"/>
        <v/>
      </c>
      <c r="DP176" s="23" t="str">
        <f t="shared" si="220"/>
        <v/>
      </c>
      <c r="DQ176" s="23" t="str">
        <f t="shared" si="221"/>
        <v/>
      </c>
      <c r="DR176" s="23" t="str">
        <f t="shared" si="222"/>
        <v/>
      </c>
      <c r="DS176" s="23" t="str">
        <f t="shared" si="223"/>
        <v/>
      </c>
      <c r="DT176" s="23" t="str">
        <f t="shared" si="224"/>
        <v/>
      </c>
      <c r="DU176" s="23" t="str">
        <f t="shared" si="225"/>
        <v/>
      </c>
      <c r="DV176" s="23" t="str">
        <f t="shared" si="226"/>
        <v/>
      </c>
      <c r="DW176" s="23" t="str">
        <f t="shared" si="227"/>
        <v/>
      </c>
      <c r="DX176" s="23" t="str">
        <f t="shared" si="228"/>
        <v/>
      </c>
      <c r="DY176" s="23" t="str">
        <f t="shared" si="229"/>
        <v/>
      </c>
      <c r="DZ176" s="23" t="str">
        <f t="shared" si="230"/>
        <v/>
      </c>
      <c r="EA176" s="23" t="str">
        <f t="shared" si="231"/>
        <v/>
      </c>
      <c r="EB176" s="23" t="str">
        <f t="shared" si="232"/>
        <v/>
      </c>
      <c r="EC176" s="23" t="str">
        <f t="shared" si="233"/>
        <v/>
      </c>
      <c r="ED176" s="23" t="str">
        <f t="shared" si="234"/>
        <v/>
      </c>
      <c r="EE176" s="23" t="str">
        <f t="shared" si="235"/>
        <v/>
      </c>
    </row>
    <row r="177" spans="1:135" ht="11.25" customHeight="1">
      <c r="A177" s="23"/>
      <c r="B177" s="21"/>
      <c r="C177" s="21"/>
      <c r="D177" s="21"/>
      <c r="E177" s="20"/>
      <c r="F177" s="101"/>
      <c r="G177" s="37"/>
      <c r="H177" s="42"/>
      <c r="I177" s="58"/>
      <c r="J177" s="24"/>
      <c r="K177" s="24"/>
      <c r="L177" s="55"/>
      <c r="M177" s="51"/>
      <c r="N177" s="24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207"/>
        <v/>
      </c>
      <c r="DD177" s="23" t="str">
        <f t="shared" si="208"/>
        <v/>
      </c>
      <c r="DE177" s="23" t="str">
        <f t="shared" si="209"/>
        <v/>
      </c>
      <c r="DF177" s="23" t="str">
        <f t="shared" si="210"/>
        <v/>
      </c>
      <c r="DG177" s="23" t="str">
        <f t="shared" si="211"/>
        <v/>
      </c>
      <c r="DH177" s="23" t="str">
        <f t="shared" si="212"/>
        <v/>
      </c>
      <c r="DI177" s="23" t="str">
        <f t="shared" si="213"/>
        <v/>
      </c>
      <c r="DJ177" s="23" t="str">
        <f t="shared" si="214"/>
        <v/>
      </c>
      <c r="DK177" s="23" t="str">
        <f t="shared" si="215"/>
        <v/>
      </c>
      <c r="DL177" s="23" t="str">
        <f t="shared" si="216"/>
        <v/>
      </c>
      <c r="DM177" s="23" t="str">
        <f t="shared" si="217"/>
        <v/>
      </c>
      <c r="DN177" s="23" t="str">
        <f t="shared" si="218"/>
        <v/>
      </c>
      <c r="DO177" s="23" t="str">
        <f t="shared" si="219"/>
        <v/>
      </c>
      <c r="DP177" s="23" t="str">
        <f t="shared" si="220"/>
        <v/>
      </c>
      <c r="DQ177" s="23" t="str">
        <f t="shared" si="221"/>
        <v/>
      </c>
      <c r="DR177" s="23" t="str">
        <f t="shared" si="222"/>
        <v/>
      </c>
      <c r="DS177" s="23" t="str">
        <f t="shared" si="223"/>
        <v/>
      </c>
      <c r="DT177" s="23" t="str">
        <f t="shared" si="224"/>
        <v/>
      </c>
      <c r="DU177" s="23" t="str">
        <f t="shared" si="225"/>
        <v/>
      </c>
      <c r="DV177" s="23" t="str">
        <f t="shared" si="226"/>
        <v/>
      </c>
      <c r="DW177" s="23" t="str">
        <f t="shared" si="227"/>
        <v/>
      </c>
      <c r="DX177" s="23" t="str">
        <f t="shared" si="228"/>
        <v/>
      </c>
      <c r="DY177" s="23" t="str">
        <f t="shared" si="229"/>
        <v/>
      </c>
      <c r="DZ177" s="23" t="str">
        <f t="shared" si="230"/>
        <v/>
      </c>
      <c r="EA177" s="23" t="str">
        <f t="shared" si="231"/>
        <v/>
      </c>
      <c r="EB177" s="23" t="str">
        <f t="shared" si="232"/>
        <v/>
      </c>
      <c r="EC177" s="23" t="str">
        <f t="shared" si="233"/>
        <v/>
      </c>
      <c r="ED177" s="23" t="str">
        <f t="shared" si="234"/>
        <v/>
      </c>
      <c r="EE177" s="23" t="str">
        <f t="shared" si="235"/>
        <v/>
      </c>
    </row>
    <row r="178" spans="1:135" ht="11.25" customHeight="1">
      <c r="A178" s="23"/>
      <c r="B178" s="21"/>
      <c r="C178" s="21"/>
      <c r="D178" s="21"/>
      <c r="E178" s="20"/>
      <c r="F178" s="101"/>
      <c r="G178" s="37"/>
      <c r="H178" s="42"/>
      <c r="I178" s="58"/>
      <c r="J178" s="24"/>
      <c r="K178" s="24"/>
      <c r="L178" s="55"/>
      <c r="M178" s="51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207"/>
        <v/>
      </c>
      <c r="DD178" s="23" t="str">
        <f t="shared" si="208"/>
        <v/>
      </c>
      <c r="DE178" s="23" t="str">
        <f t="shared" si="209"/>
        <v/>
      </c>
      <c r="DF178" s="23" t="str">
        <f t="shared" si="210"/>
        <v/>
      </c>
      <c r="DG178" s="23" t="str">
        <f t="shared" si="211"/>
        <v/>
      </c>
      <c r="DH178" s="23" t="str">
        <f t="shared" si="212"/>
        <v/>
      </c>
      <c r="DI178" s="23" t="str">
        <f t="shared" si="213"/>
        <v/>
      </c>
      <c r="DJ178" s="23" t="str">
        <f t="shared" si="214"/>
        <v/>
      </c>
      <c r="DK178" s="23" t="str">
        <f t="shared" si="215"/>
        <v/>
      </c>
      <c r="DL178" s="23" t="str">
        <f t="shared" si="216"/>
        <v/>
      </c>
      <c r="DM178" s="23" t="str">
        <f t="shared" si="217"/>
        <v/>
      </c>
      <c r="DN178" s="23" t="str">
        <f t="shared" si="218"/>
        <v/>
      </c>
      <c r="DO178" s="23" t="str">
        <f t="shared" si="219"/>
        <v/>
      </c>
      <c r="DP178" s="23" t="str">
        <f t="shared" si="220"/>
        <v/>
      </c>
      <c r="DQ178" s="23" t="str">
        <f t="shared" si="221"/>
        <v/>
      </c>
      <c r="DR178" s="23" t="str">
        <f t="shared" si="222"/>
        <v/>
      </c>
      <c r="DS178" s="23" t="str">
        <f t="shared" si="223"/>
        <v/>
      </c>
      <c r="DT178" s="23" t="str">
        <f t="shared" si="224"/>
        <v/>
      </c>
      <c r="DU178" s="23" t="str">
        <f t="shared" si="225"/>
        <v/>
      </c>
      <c r="DV178" s="23" t="str">
        <f t="shared" si="226"/>
        <v/>
      </c>
      <c r="DW178" s="23" t="str">
        <f t="shared" si="227"/>
        <v/>
      </c>
      <c r="DX178" s="23" t="str">
        <f t="shared" si="228"/>
        <v/>
      </c>
      <c r="DY178" s="23" t="str">
        <f t="shared" si="229"/>
        <v/>
      </c>
      <c r="DZ178" s="23" t="str">
        <f t="shared" si="230"/>
        <v/>
      </c>
      <c r="EA178" s="23" t="str">
        <f t="shared" si="231"/>
        <v/>
      </c>
      <c r="EB178" s="23" t="str">
        <f t="shared" si="232"/>
        <v/>
      </c>
      <c r="EC178" s="23" t="str">
        <f t="shared" si="233"/>
        <v/>
      </c>
      <c r="ED178" s="23" t="str">
        <f t="shared" si="234"/>
        <v/>
      </c>
      <c r="EE178" s="23" t="str">
        <f t="shared" si="235"/>
        <v/>
      </c>
    </row>
    <row r="179" spans="1:135" ht="11.25" customHeight="1">
      <c r="A179" s="23"/>
      <c r="B179" s="21"/>
      <c r="C179" s="21"/>
      <c r="D179" s="21"/>
      <c r="E179" s="20"/>
      <c r="F179" s="101"/>
      <c r="G179" s="37"/>
      <c r="H179" s="42"/>
      <c r="I179" s="58"/>
      <c r="J179" s="24"/>
      <c r="K179" s="24"/>
      <c r="L179" s="55"/>
      <c r="M179" s="51"/>
      <c r="N179" s="24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207"/>
        <v/>
      </c>
      <c r="DD179" s="23" t="str">
        <f t="shared" si="208"/>
        <v/>
      </c>
      <c r="DE179" s="23" t="str">
        <f t="shared" si="209"/>
        <v/>
      </c>
      <c r="DF179" s="23" t="str">
        <f t="shared" si="210"/>
        <v/>
      </c>
      <c r="DG179" s="23" t="str">
        <f t="shared" si="211"/>
        <v/>
      </c>
      <c r="DH179" s="23" t="str">
        <f t="shared" si="212"/>
        <v/>
      </c>
      <c r="DI179" s="23" t="str">
        <f t="shared" si="213"/>
        <v/>
      </c>
      <c r="DJ179" s="23" t="str">
        <f t="shared" si="214"/>
        <v/>
      </c>
      <c r="DK179" s="23" t="str">
        <f t="shared" si="215"/>
        <v/>
      </c>
      <c r="DL179" s="23" t="str">
        <f t="shared" si="216"/>
        <v/>
      </c>
      <c r="DM179" s="23" t="str">
        <f t="shared" si="217"/>
        <v/>
      </c>
      <c r="DN179" s="23" t="str">
        <f t="shared" si="218"/>
        <v/>
      </c>
      <c r="DO179" s="23" t="str">
        <f t="shared" si="219"/>
        <v/>
      </c>
      <c r="DP179" s="23" t="str">
        <f t="shared" si="220"/>
        <v/>
      </c>
      <c r="DQ179" s="23" t="str">
        <f t="shared" si="221"/>
        <v/>
      </c>
      <c r="DR179" s="23" t="str">
        <f t="shared" si="222"/>
        <v/>
      </c>
      <c r="DS179" s="23" t="str">
        <f t="shared" si="223"/>
        <v/>
      </c>
      <c r="DT179" s="23" t="str">
        <f t="shared" si="224"/>
        <v/>
      </c>
      <c r="DU179" s="23" t="str">
        <f t="shared" si="225"/>
        <v/>
      </c>
      <c r="DV179" s="23" t="str">
        <f t="shared" si="226"/>
        <v/>
      </c>
      <c r="DW179" s="23" t="str">
        <f t="shared" si="227"/>
        <v/>
      </c>
      <c r="DX179" s="23" t="str">
        <f t="shared" si="228"/>
        <v/>
      </c>
      <c r="DY179" s="23" t="str">
        <f t="shared" si="229"/>
        <v/>
      </c>
      <c r="DZ179" s="23" t="str">
        <f t="shared" si="230"/>
        <v/>
      </c>
      <c r="EA179" s="23" t="str">
        <f t="shared" si="231"/>
        <v/>
      </c>
      <c r="EB179" s="23" t="str">
        <f t="shared" si="232"/>
        <v/>
      </c>
      <c r="EC179" s="23" t="str">
        <f t="shared" si="233"/>
        <v/>
      </c>
      <c r="ED179" s="23" t="str">
        <f t="shared" si="234"/>
        <v/>
      </c>
      <c r="EE179" s="23" t="str">
        <f t="shared" si="235"/>
        <v/>
      </c>
    </row>
    <row r="180" spans="1:135" ht="11.25" customHeight="1">
      <c r="A180" s="23"/>
      <c r="B180" s="23"/>
      <c r="C180" s="99"/>
      <c r="D180" s="108"/>
      <c r="E180" s="36"/>
      <c r="F180" s="41"/>
      <c r="G180" s="33"/>
      <c r="H180" s="26"/>
      <c r="I180" s="26"/>
      <c r="J180" s="54"/>
      <c r="K180" s="50"/>
      <c r="L180" s="26"/>
      <c r="M180" s="51"/>
      <c r="N180" s="24"/>
      <c r="O180" s="20"/>
      <c r="P180" s="20"/>
      <c r="Q180" s="20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207"/>
        <v/>
      </c>
      <c r="DD180" s="23" t="str">
        <f t="shared" si="208"/>
        <v/>
      </c>
      <c r="DE180" s="23" t="str">
        <f t="shared" si="209"/>
        <v/>
      </c>
      <c r="DF180" s="23" t="str">
        <f t="shared" si="210"/>
        <v/>
      </c>
      <c r="DG180" s="23" t="str">
        <f t="shared" si="211"/>
        <v/>
      </c>
      <c r="DH180" s="23" t="str">
        <f t="shared" si="212"/>
        <v/>
      </c>
      <c r="DI180" s="23" t="str">
        <f t="shared" si="213"/>
        <v/>
      </c>
      <c r="DJ180" s="23" t="str">
        <f t="shared" si="214"/>
        <v/>
      </c>
      <c r="DK180" s="23" t="str">
        <f t="shared" si="215"/>
        <v/>
      </c>
      <c r="DL180" s="23" t="str">
        <f t="shared" si="216"/>
        <v/>
      </c>
      <c r="DM180" s="23" t="str">
        <f t="shared" si="217"/>
        <v/>
      </c>
      <c r="DN180" s="23" t="str">
        <f t="shared" si="218"/>
        <v/>
      </c>
      <c r="DO180" s="23" t="str">
        <f t="shared" si="219"/>
        <v/>
      </c>
      <c r="DP180" s="23" t="str">
        <f t="shared" si="220"/>
        <v/>
      </c>
      <c r="DQ180" s="23" t="str">
        <f t="shared" si="221"/>
        <v/>
      </c>
      <c r="DR180" s="23" t="str">
        <f t="shared" si="222"/>
        <v/>
      </c>
      <c r="DS180" s="23" t="str">
        <f t="shared" si="223"/>
        <v/>
      </c>
      <c r="DT180" s="23" t="str">
        <f t="shared" si="224"/>
        <v/>
      </c>
      <c r="DU180" s="23" t="str">
        <f t="shared" si="225"/>
        <v/>
      </c>
      <c r="DV180" s="23" t="str">
        <f t="shared" si="226"/>
        <v/>
      </c>
      <c r="DW180" s="23" t="str">
        <f t="shared" si="227"/>
        <v/>
      </c>
      <c r="DX180" s="23" t="str">
        <f t="shared" si="228"/>
        <v/>
      </c>
      <c r="DY180" s="23" t="str">
        <f t="shared" si="229"/>
        <v/>
      </c>
      <c r="DZ180" s="23" t="str">
        <f t="shared" si="230"/>
        <v/>
      </c>
      <c r="EA180" s="23" t="str">
        <f t="shared" si="231"/>
        <v/>
      </c>
      <c r="EB180" s="23" t="str">
        <f t="shared" si="232"/>
        <v/>
      </c>
      <c r="EC180" s="23" t="str">
        <f t="shared" si="233"/>
        <v/>
      </c>
      <c r="ED180" s="23" t="str">
        <f t="shared" si="234"/>
        <v/>
      </c>
      <c r="EE180" s="23" t="str">
        <f t="shared" si="235"/>
        <v/>
      </c>
    </row>
    <row r="181" spans="1:135" ht="11.25" customHeight="1">
      <c r="A181" s="23"/>
      <c r="B181" s="23"/>
      <c r="C181" s="99"/>
      <c r="D181" s="108"/>
      <c r="E181" s="36"/>
      <c r="F181" s="41"/>
      <c r="G181" s="33"/>
      <c r="H181" s="26"/>
      <c r="I181" s="26"/>
      <c r="J181" s="54"/>
      <c r="K181" s="50"/>
      <c r="L181" s="26"/>
      <c r="M181" s="51"/>
      <c r="N181" s="24"/>
      <c r="O181" s="20"/>
      <c r="P181" s="20"/>
      <c r="Q181" s="20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DC181" s="23" t="str">
        <f t="shared" si="207"/>
        <v/>
      </c>
      <c r="DD181" s="23" t="str">
        <f t="shared" si="208"/>
        <v/>
      </c>
      <c r="DE181" s="23" t="str">
        <f t="shared" si="209"/>
        <v/>
      </c>
      <c r="DF181" s="23" t="str">
        <f t="shared" si="210"/>
        <v/>
      </c>
      <c r="DG181" s="23" t="str">
        <f t="shared" si="211"/>
        <v/>
      </c>
      <c r="DH181" s="23" t="str">
        <f t="shared" si="212"/>
        <v/>
      </c>
      <c r="DI181" s="23" t="str">
        <f t="shared" si="213"/>
        <v/>
      </c>
      <c r="DJ181" s="23" t="str">
        <f t="shared" si="214"/>
        <v/>
      </c>
      <c r="DK181" s="23" t="str">
        <f t="shared" si="215"/>
        <v/>
      </c>
      <c r="DL181" s="23" t="str">
        <f t="shared" si="216"/>
        <v/>
      </c>
      <c r="DM181" s="23" t="str">
        <f t="shared" si="217"/>
        <v/>
      </c>
      <c r="DN181" s="23" t="str">
        <f t="shared" si="218"/>
        <v/>
      </c>
      <c r="DO181" s="23" t="str">
        <f t="shared" si="219"/>
        <v/>
      </c>
      <c r="DP181" s="23" t="str">
        <f t="shared" si="220"/>
        <v/>
      </c>
      <c r="DQ181" s="23" t="str">
        <f t="shared" si="221"/>
        <v/>
      </c>
      <c r="DR181" s="23" t="str">
        <f t="shared" si="222"/>
        <v/>
      </c>
      <c r="DS181" s="23" t="str">
        <f t="shared" si="223"/>
        <v/>
      </c>
      <c r="DT181" s="23" t="str">
        <f t="shared" si="224"/>
        <v/>
      </c>
      <c r="DU181" s="23" t="str">
        <f t="shared" si="225"/>
        <v/>
      </c>
      <c r="DV181" s="23" t="str">
        <f t="shared" si="226"/>
        <v/>
      </c>
      <c r="DW181" s="23" t="str">
        <f t="shared" si="227"/>
        <v/>
      </c>
      <c r="DX181" s="23" t="str">
        <f t="shared" si="228"/>
        <v/>
      </c>
      <c r="DY181" s="23" t="str">
        <f t="shared" si="229"/>
        <v/>
      </c>
      <c r="DZ181" s="23" t="str">
        <f t="shared" si="230"/>
        <v/>
      </c>
      <c r="EA181" s="23" t="str">
        <f t="shared" si="231"/>
        <v/>
      </c>
      <c r="EB181" s="23" t="str">
        <f t="shared" si="232"/>
        <v/>
      </c>
      <c r="EC181" s="23" t="str">
        <f t="shared" si="233"/>
        <v/>
      </c>
      <c r="ED181" s="23" t="str">
        <f t="shared" si="234"/>
        <v/>
      </c>
      <c r="EE181" s="23" t="str">
        <f t="shared" si="235"/>
        <v/>
      </c>
    </row>
    <row r="182" spans="1:135" ht="11.25" customHeight="1">
      <c r="A182" s="23"/>
      <c r="B182" s="23"/>
      <c r="C182" s="99"/>
      <c r="D182" s="108"/>
      <c r="E182" s="36"/>
      <c r="F182" s="41"/>
      <c r="G182" s="33"/>
      <c r="H182" s="26"/>
      <c r="I182" s="26"/>
      <c r="J182" s="54"/>
      <c r="K182" s="50"/>
      <c r="L182" s="26"/>
      <c r="M182" s="51"/>
      <c r="N182" s="24"/>
      <c r="O182" s="20"/>
      <c r="P182" s="20"/>
      <c r="Q182" s="20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DC182" s="23" t="str">
        <f t="shared" si="207"/>
        <v/>
      </c>
      <c r="DD182" s="23" t="str">
        <f t="shared" si="208"/>
        <v/>
      </c>
      <c r="DE182" s="23" t="str">
        <f t="shared" si="209"/>
        <v/>
      </c>
      <c r="DF182" s="23" t="str">
        <f t="shared" si="210"/>
        <v/>
      </c>
      <c r="DG182" s="23" t="str">
        <f t="shared" si="211"/>
        <v/>
      </c>
      <c r="DH182" s="23" t="str">
        <f t="shared" si="212"/>
        <v/>
      </c>
      <c r="DI182" s="23" t="str">
        <f t="shared" si="213"/>
        <v/>
      </c>
      <c r="DJ182" s="23" t="str">
        <f t="shared" si="214"/>
        <v/>
      </c>
      <c r="DK182" s="23" t="str">
        <f t="shared" si="215"/>
        <v/>
      </c>
      <c r="DL182" s="23" t="str">
        <f t="shared" si="216"/>
        <v/>
      </c>
      <c r="DM182" s="23" t="str">
        <f t="shared" si="217"/>
        <v/>
      </c>
      <c r="DN182" s="23" t="str">
        <f t="shared" si="218"/>
        <v/>
      </c>
      <c r="DO182" s="23" t="str">
        <f t="shared" si="219"/>
        <v/>
      </c>
      <c r="DP182" s="23" t="str">
        <f t="shared" si="220"/>
        <v/>
      </c>
      <c r="DQ182" s="23" t="str">
        <f t="shared" si="221"/>
        <v/>
      </c>
      <c r="DR182" s="23" t="str">
        <f t="shared" si="222"/>
        <v/>
      </c>
      <c r="DS182" s="23" t="str">
        <f t="shared" si="223"/>
        <v/>
      </c>
      <c r="DT182" s="23" t="str">
        <f t="shared" si="224"/>
        <v/>
      </c>
      <c r="DU182" s="23" t="str">
        <f t="shared" si="225"/>
        <v/>
      </c>
      <c r="DV182" s="23" t="str">
        <f t="shared" si="226"/>
        <v/>
      </c>
      <c r="DW182" s="23" t="str">
        <f t="shared" si="227"/>
        <v/>
      </c>
      <c r="DX182" s="23" t="str">
        <f t="shared" si="228"/>
        <v/>
      </c>
      <c r="DY182" s="23" t="str">
        <f t="shared" si="229"/>
        <v/>
      </c>
      <c r="DZ182" s="23" t="str">
        <f t="shared" si="230"/>
        <v/>
      </c>
      <c r="EA182" s="23" t="str">
        <f t="shared" si="231"/>
        <v/>
      </c>
      <c r="EB182" s="23" t="str">
        <f t="shared" si="232"/>
        <v/>
      </c>
      <c r="EC182" s="23" t="str">
        <f t="shared" si="233"/>
        <v/>
      </c>
      <c r="ED182" s="23" t="str">
        <f t="shared" si="234"/>
        <v/>
      </c>
      <c r="EE182" s="23" t="str">
        <f t="shared" si="235"/>
        <v/>
      </c>
    </row>
    <row r="183" spans="1:135" ht="11.25" customHeight="1">
      <c r="A183" s="23"/>
      <c r="B183" s="23"/>
      <c r="C183" s="99"/>
      <c r="D183" s="108"/>
      <c r="E183" s="36"/>
      <c r="F183" s="41"/>
      <c r="G183" s="33"/>
      <c r="H183" s="26"/>
      <c r="I183" s="26"/>
      <c r="J183" s="54"/>
      <c r="K183" s="50"/>
      <c r="L183" s="26"/>
      <c r="M183" s="51"/>
      <c r="N183" s="24"/>
      <c r="O183" s="20"/>
      <c r="P183" s="20"/>
      <c r="Q183" s="20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DC183" s="23" t="str">
        <f t="shared" si="207"/>
        <v/>
      </c>
      <c r="DD183" s="23" t="str">
        <f t="shared" si="208"/>
        <v/>
      </c>
      <c r="DE183" s="23" t="str">
        <f t="shared" si="209"/>
        <v/>
      </c>
      <c r="DF183" s="23" t="str">
        <f t="shared" si="210"/>
        <v/>
      </c>
      <c r="DG183" s="23" t="str">
        <f t="shared" si="211"/>
        <v/>
      </c>
      <c r="DH183" s="23" t="str">
        <f t="shared" si="212"/>
        <v/>
      </c>
      <c r="DI183" s="23" t="str">
        <f t="shared" si="213"/>
        <v/>
      </c>
      <c r="DJ183" s="23" t="str">
        <f t="shared" si="214"/>
        <v/>
      </c>
      <c r="DK183" s="23" t="str">
        <f t="shared" si="215"/>
        <v/>
      </c>
      <c r="DL183" s="23" t="str">
        <f t="shared" si="216"/>
        <v/>
      </c>
      <c r="DM183" s="23" t="str">
        <f t="shared" si="217"/>
        <v/>
      </c>
      <c r="DN183" s="23" t="str">
        <f t="shared" si="218"/>
        <v/>
      </c>
      <c r="DO183" s="23" t="str">
        <f t="shared" si="219"/>
        <v/>
      </c>
      <c r="DP183" s="23" t="str">
        <f t="shared" si="220"/>
        <v/>
      </c>
      <c r="DQ183" s="23" t="str">
        <f t="shared" si="221"/>
        <v/>
      </c>
      <c r="DR183" s="23" t="str">
        <f t="shared" si="222"/>
        <v/>
      </c>
      <c r="DS183" s="23" t="str">
        <f t="shared" si="223"/>
        <v/>
      </c>
      <c r="DT183" s="23" t="str">
        <f t="shared" si="224"/>
        <v/>
      </c>
      <c r="DU183" s="23" t="str">
        <f t="shared" si="225"/>
        <v/>
      </c>
      <c r="DV183" s="23" t="str">
        <f t="shared" si="226"/>
        <v/>
      </c>
      <c r="DW183" s="23" t="str">
        <f t="shared" si="227"/>
        <v/>
      </c>
      <c r="DX183" s="23" t="str">
        <f t="shared" si="228"/>
        <v/>
      </c>
      <c r="DY183" s="23" t="str">
        <f t="shared" si="229"/>
        <v/>
      </c>
      <c r="DZ183" s="23" t="str">
        <f t="shared" si="230"/>
        <v/>
      </c>
      <c r="EA183" s="23" t="str">
        <f t="shared" si="231"/>
        <v/>
      </c>
      <c r="EB183" s="23" t="str">
        <f t="shared" si="232"/>
        <v/>
      </c>
      <c r="EC183" s="23" t="str">
        <f t="shared" si="233"/>
        <v/>
      </c>
      <c r="ED183" s="23" t="str">
        <f t="shared" si="234"/>
        <v/>
      </c>
      <c r="EE183" s="23" t="str">
        <f t="shared" si="235"/>
        <v/>
      </c>
    </row>
    <row r="184" spans="1:135" ht="11.25" customHeight="1">
      <c r="A184" s="23"/>
      <c r="B184" s="23"/>
      <c r="C184" s="99"/>
      <c r="D184" s="108"/>
      <c r="E184" s="36"/>
      <c r="F184" s="41"/>
      <c r="G184" s="33"/>
      <c r="H184" s="26"/>
      <c r="I184" s="26"/>
      <c r="J184" s="54"/>
      <c r="K184" s="50"/>
      <c r="L184" s="26"/>
      <c r="M184" s="51"/>
      <c r="N184" s="24"/>
      <c r="O184" s="20"/>
      <c r="P184" s="20"/>
      <c r="Q184" s="20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DC184" s="23" t="str">
        <f t="shared" si="207"/>
        <v/>
      </c>
      <c r="DD184" s="23" t="str">
        <f t="shared" si="208"/>
        <v/>
      </c>
      <c r="DE184" s="23" t="str">
        <f t="shared" si="209"/>
        <v/>
      </c>
      <c r="DF184" s="23" t="str">
        <f t="shared" si="210"/>
        <v/>
      </c>
      <c r="DG184" s="23" t="str">
        <f t="shared" si="211"/>
        <v/>
      </c>
      <c r="DH184" s="23" t="str">
        <f t="shared" si="212"/>
        <v/>
      </c>
      <c r="DI184" s="23" t="str">
        <f t="shared" si="213"/>
        <v/>
      </c>
      <c r="DJ184" s="23" t="str">
        <f t="shared" si="214"/>
        <v/>
      </c>
      <c r="DK184" s="23" t="str">
        <f t="shared" si="215"/>
        <v/>
      </c>
      <c r="DL184" s="23" t="str">
        <f t="shared" si="216"/>
        <v/>
      </c>
      <c r="DM184" s="23" t="str">
        <f t="shared" si="217"/>
        <v/>
      </c>
      <c r="DN184" s="23" t="str">
        <f t="shared" si="218"/>
        <v/>
      </c>
      <c r="DO184" s="23" t="str">
        <f t="shared" si="219"/>
        <v/>
      </c>
      <c r="DP184" s="23" t="str">
        <f t="shared" si="220"/>
        <v/>
      </c>
      <c r="DQ184" s="23" t="str">
        <f t="shared" si="221"/>
        <v/>
      </c>
      <c r="DR184" s="23" t="str">
        <f t="shared" si="222"/>
        <v/>
      </c>
      <c r="DS184" s="23" t="str">
        <f t="shared" si="223"/>
        <v/>
      </c>
      <c r="DT184" s="23" t="str">
        <f t="shared" si="224"/>
        <v/>
      </c>
      <c r="DU184" s="23" t="str">
        <f t="shared" si="225"/>
        <v/>
      </c>
      <c r="DV184" s="23" t="str">
        <f t="shared" si="226"/>
        <v/>
      </c>
      <c r="DW184" s="23" t="str">
        <f t="shared" si="227"/>
        <v/>
      </c>
      <c r="DX184" s="23" t="str">
        <f t="shared" si="228"/>
        <v/>
      </c>
      <c r="DY184" s="23" t="str">
        <f t="shared" si="229"/>
        <v/>
      </c>
      <c r="DZ184" s="23" t="str">
        <f t="shared" si="230"/>
        <v/>
      </c>
      <c r="EA184" s="23" t="str">
        <f t="shared" si="231"/>
        <v/>
      </c>
      <c r="EB184" s="23" t="str">
        <f t="shared" si="232"/>
        <v/>
      </c>
      <c r="EC184" s="23" t="str">
        <f t="shared" si="233"/>
        <v/>
      </c>
      <c r="ED184" s="23" t="str">
        <f t="shared" si="234"/>
        <v/>
      </c>
      <c r="EE184" s="23" t="str">
        <f t="shared" si="235"/>
        <v/>
      </c>
    </row>
    <row r="185" spans="1:135" ht="11.25" customHeight="1">
      <c r="A185" s="23"/>
      <c r="B185" s="23"/>
      <c r="C185" s="99"/>
      <c r="D185" s="108"/>
      <c r="E185" s="36"/>
      <c r="F185" s="41"/>
      <c r="G185" s="33"/>
      <c r="H185" s="26"/>
      <c r="I185" s="26"/>
      <c r="J185" s="54"/>
      <c r="K185" s="50"/>
      <c r="L185" s="26"/>
      <c r="M185" s="50"/>
      <c r="N185" s="26"/>
      <c r="O185" s="20"/>
      <c r="P185" s="20"/>
      <c r="Q185" s="20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DC185" s="23" t="str">
        <f t="shared" si="207"/>
        <v/>
      </c>
      <c r="DD185" s="23" t="str">
        <f t="shared" si="208"/>
        <v/>
      </c>
      <c r="DE185" s="23" t="str">
        <f t="shared" si="209"/>
        <v/>
      </c>
      <c r="DF185" s="23" t="str">
        <f t="shared" si="210"/>
        <v/>
      </c>
      <c r="DG185" s="23" t="str">
        <f t="shared" si="211"/>
        <v/>
      </c>
      <c r="DH185" s="23" t="str">
        <f t="shared" si="212"/>
        <v/>
      </c>
      <c r="DI185" s="23" t="str">
        <f t="shared" si="213"/>
        <v/>
      </c>
      <c r="DJ185" s="23" t="str">
        <f t="shared" si="214"/>
        <v/>
      </c>
      <c r="DK185" s="23" t="str">
        <f t="shared" si="215"/>
        <v/>
      </c>
      <c r="DL185" s="23" t="str">
        <f t="shared" si="216"/>
        <v/>
      </c>
      <c r="DM185" s="23" t="str">
        <f t="shared" si="217"/>
        <v/>
      </c>
      <c r="DN185" s="23" t="str">
        <f t="shared" si="218"/>
        <v/>
      </c>
      <c r="DO185" s="23" t="str">
        <f t="shared" si="219"/>
        <v/>
      </c>
      <c r="DP185" s="23" t="str">
        <f t="shared" si="220"/>
        <v/>
      </c>
      <c r="DQ185" s="23" t="str">
        <f t="shared" si="221"/>
        <v/>
      </c>
      <c r="DR185" s="23" t="str">
        <f t="shared" si="222"/>
        <v/>
      </c>
      <c r="DS185" s="23" t="str">
        <f t="shared" si="223"/>
        <v/>
      </c>
      <c r="DT185" s="23" t="str">
        <f t="shared" si="224"/>
        <v/>
      </c>
      <c r="DU185" s="23" t="str">
        <f t="shared" si="225"/>
        <v/>
      </c>
      <c r="DV185" s="23" t="str">
        <f t="shared" si="226"/>
        <v/>
      </c>
      <c r="DW185" s="23" t="str">
        <f t="shared" si="227"/>
        <v/>
      </c>
      <c r="DX185" s="23" t="str">
        <f t="shared" si="228"/>
        <v/>
      </c>
      <c r="DY185" s="23" t="str">
        <f t="shared" si="229"/>
        <v/>
      </c>
      <c r="DZ185" s="23" t="str">
        <f t="shared" si="230"/>
        <v/>
      </c>
      <c r="EA185" s="23" t="str">
        <f t="shared" si="231"/>
        <v/>
      </c>
      <c r="EB185" s="23" t="str">
        <f t="shared" si="232"/>
        <v/>
      </c>
      <c r="EC185" s="23" t="str">
        <f t="shared" si="233"/>
        <v/>
      </c>
      <c r="ED185" s="23" t="str">
        <f t="shared" si="234"/>
        <v/>
      </c>
      <c r="EE185" s="23" t="str">
        <f t="shared" si="235"/>
        <v/>
      </c>
    </row>
    <row r="186" spans="1:135" ht="11.25" customHeight="1">
      <c r="A186" s="23"/>
      <c r="B186" s="23"/>
      <c r="C186" s="99"/>
      <c r="D186" s="108"/>
      <c r="E186" s="36"/>
      <c r="F186" s="41"/>
      <c r="G186" s="33"/>
      <c r="H186" s="26"/>
      <c r="I186" s="26"/>
      <c r="J186" s="54"/>
      <c r="K186" s="50"/>
      <c r="L186" s="26"/>
      <c r="M186" s="51"/>
      <c r="N186" s="24"/>
      <c r="O186" s="20"/>
      <c r="P186" s="20"/>
      <c r="Q186" s="20"/>
    </row>
    <row r="187" spans="1:135" ht="11.25" customHeight="1">
      <c r="A187" s="23"/>
      <c r="B187" s="23"/>
      <c r="C187" s="99"/>
      <c r="D187" s="108"/>
      <c r="E187" s="36"/>
      <c r="F187" s="41"/>
      <c r="G187" s="33"/>
      <c r="H187" s="26"/>
      <c r="I187" s="26"/>
      <c r="J187" s="54"/>
      <c r="K187" s="50"/>
      <c r="L187" s="26"/>
      <c r="M187" s="51"/>
      <c r="N187" s="24"/>
      <c r="O187" s="20"/>
      <c r="P187" s="20"/>
      <c r="Q187" s="20"/>
    </row>
    <row r="188" spans="1:135" ht="11.25" customHeight="1">
      <c r="A188" s="23"/>
      <c r="B188" s="23"/>
      <c r="C188" s="99"/>
      <c r="D188" s="108"/>
      <c r="E188" s="36"/>
      <c r="F188" s="41"/>
      <c r="G188" s="33"/>
      <c r="H188" s="26"/>
      <c r="I188" s="26"/>
      <c r="J188" s="54"/>
      <c r="K188" s="50"/>
      <c r="L188" s="26"/>
      <c r="M188" s="51"/>
      <c r="N188" s="24"/>
      <c r="O188" s="20"/>
      <c r="P188" s="20"/>
      <c r="Q188" s="20"/>
    </row>
    <row r="189" spans="1:135" ht="11.25" customHeight="1">
      <c r="A189" s="23"/>
      <c r="B189" s="23"/>
      <c r="C189" s="99"/>
      <c r="D189" s="108"/>
      <c r="E189" s="36"/>
      <c r="F189" s="41"/>
      <c r="G189" s="33"/>
      <c r="H189" s="26"/>
      <c r="I189" s="26"/>
      <c r="J189" s="54"/>
      <c r="K189" s="50"/>
      <c r="L189" s="26"/>
      <c r="M189" s="51"/>
      <c r="N189" s="24"/>
      <c r="O189" s="20"/>
      <c r="P189" s="20"/>
      <c r="Q189" s="20"/>
    </row>
    <row r="190" spans="1:135" ht="11.25" customHeight="1">
      <c r="A190" s="23"/>
      <c r="B190" s="23"/>
      <c r="C190" s="99"/>
      <c r="D190" s="108"/>
      <c r="E190" s="36"/>
      <c r="F190" s="41"/>
      <c r="G190" s="33"/>
      <c r="H190" s="26"/>
      <c r="I190" s="26"/>
      <c r="J190" s="54"/>
      <c r="K190" s="50"/>
      <c r="L190" s="26"/>
      <c r="M190" s="51"/>
      <c r="O190" s="20"/>
      <c r="P190" s="20"/>
      <c r="Q190" s="20"/>
    </row>
    <row r="191" spans="1:135" ht="11.25" customHeight="1">
      <c r="A191" s="23"/>
      <c r="B191" s="23"/>
      <c r="C191" s="99"/>
      <c r="D191" s="108"/>
      <c r="E191" s="36"/>
      <c r="F191" s="41"/>
      <c r="G191" s="33"/>
      <c r="H191" s="26"/>
      <c r="I191" s="26"/>
      <c r="J191" s="54"/>
      <c r="K191" s="50"/>
      <c r="L191" s="26"/>
      <c r="M191" s="51"/>
      <c r="O191" s="20"/>
      <c r="P191" s="20"/>
      <c r="Q191" s="20"/>
    </row>
    <row r="192" spans="1:135" ht="11.25" customHeight="1">
      <c r="A192" s="23"/>
      <c r="B192" s="23"/>
      <c r="C192" s="99"/>
      <c r="D192" s="108"/>
      <c r="E192" s="36"/>
      <c r="F192" s="41"/>
      <c r="G192" s="33"/>
      <c r="H192" s="26"/>
      <c r="I192" s="26"/>
      <c r="J192" s="54"/>
      <c r="K192" s="50"/>
      <c r="L192" s="26"/>
      <c r="M192" s="51"/>
      <c r="O192" s="20"/>
      <c r="P192" s="20"/>
      <c r="Q192" s="20"/>
    </row>
    <row r="193" spans="1:17" ht="11.25" customHeight="1">
      <c r="A193" s="23"/>
      <c r="B193" s="23"/>
      <c r="C193" s="99"/>
      <c r="D193" s="108"/>
      <c r="E193" s="36"/>
      <c r="F193" s="41"/>
      <c r="G193" s="33"/>
      <c r="H193" s="26"/>
      <c r="I193" s="26"/>
      <c r="J193" s="54"/>
      <c r="K193" s="50"/>
      <c r="L193" s="26"/>
      <c r="M193" s="51"/>
      <c r="O193" s="20"/>
      <c r="P193" s="20"/>
      <c r="Q193" s="20"/>
    </row>
    <row r="194" spans="1:17" ht="11.25" customHeight="1">
      <c r="A194" s="23"/>
      <c r="B194" s="23"/>
      <c r="C194" s="99"/>
      <c r="D194" s="108"/>
      <c r="E194" s="36"/>
      <c r="F194" s="41"/>
      <c r="G194" s="33"/>
      <c r="H194" s="26"/>
      <c r="I194" s="26"/>
      <c r="J194" s="54"/>
      <c r="K194" s="50"/>
      <c r="L194" s="26"/>
      <c r="M194" s="51"/>
      <c r="O194" s="20"/>
      <c r="P194" s="20"/>
      <c r="Q194" s="20"/>
    </row>
    <row r="195" spans="1:17" ht="11.25" customHeight="1">
      <c r="A195" s="23"/>
      <c r="B195" s="23"/>
      <c r="C195" s="99"/>
      <c r="D195" s="108"/>
      <c r="E195" s="36"/>
      <c r="F195" s="41"/>
      <c r="G195" s="33"/>
      <c r="H195" s="26"/>
      <c r="I195" s="26"/>
      <c r="J195" s="54"/>
      <c r="K195" s="50"/>
      <c r="L195" s="26"/>
      <c r="M195" s="51"/>
      <c r="O195" s="20"/>
      <c r="P195" s="20"/>
      <c r="Q195" s="20"/>
    </row>
    <row r="196" spans="1:17" ht="11.25" customHeight="1">
      <c r="A196" s="23"/>
      <c r="B196" s="23"/>
      <c r="C196" s="99"/>
      <c r="D196" s="108"/>
      <c r="E196" s="36"/>
      <c r="F196" s="41"/>
      <c r="G196" s="33"/>
      <c r="H196" s="26"/>
      <c r="I196" s="26"/>
      <c r="J196" s="54"/>
      <c r="K196" s="50"/>
      <c r="L196" s="26"/>
      <c r="M196" s="51"/>
      <c r="O196" s="20"/>
      <c r="P196" s="20"/>
      <c r="Q196" s="20"/>
    </row>
    <row r="197" spans="1:17" ht="11.25" customHeight="1">
      <c r="A197" s="23"/>
      <c r="B197" s="23"/>
      <c r="C197" s="99"/>
      <c r="D197" s="108"/>
      <c r="E197" s="36"/>
      <c r="F197" s="41"/>
      <c r="G197" s="33"/>
      <c r="H197" s="26"/>
      <c r="I197" s="26"/>
      <c r="J197" s="54"/>
      <c r="K197" s="50"/>
      <c r="L197" s="26"/>
      <c r="M197" s="51"/>
      <c r="O197" s="20"/>
      <c r="P197" s="20"/>
      <c r="Q197" s="20"/>
    </row>
    <row r="198" spans="1:17" ht="11.25" customHeight="1">
      <c r="A198" s="23"/>
      <c r="B198" s="23"/>
      <c r="C198" s="99"/>
      <c r="D198" s="108"/>
      <c r="E198" s="36"/>
      <c r="F198" s="41"/>
      <c r="G198" s="33"/>
      <c r="H198" s="26"/>
      <c r="I198" s="26"/>
      <c r="J198" s="54"/>
      <c r="K198" s="50"/>
      <c r="L198" s="26"/>
      <c r="M198" s="51"/>
      <c r="O198" s="20"/>
      <c r="P198" s="20"/>
      <c r="Q198" s="20"/>
    </row>
    <row r="199" spans="1:17" ht="11.25" customHeight="1">
      <c r="A199" s="23"/>
      <c r="B199" s="23"/>
      <c r="C199" s="99"/>
      <c r="D199" s="108"/>
      <c r="E199" s="36"/>
      <c r="F199" s="41"/>
      <c r="G199" s="33"/>
      <c r="H199" s="26"/>
      <c r="I199" s="26"/>
      <c r="J199" s="54"/>
      <c r="K199" s="50"/>
      <c r="L199" s="26"/>
      <c r="M199" s="51"/>
      <c r="O199" s="20"/>
      <c r="P199" s="20"/>
      <c r="Q199" s="20"/>
    </row>
    <row r="200" spans="1:17" ht="11.25" customHeight="1">
      <c r="A200" s="23"/>
      <c r="B200" s="23"/>
      <c r="C200" s="99"/>
      <c r="D200" s="108"/>
      <c r="E200" s="36"/>
      <c r="F200" s="41"/>
      <c r="G200" s="33"/>
      <c r="H200" s="26"/>
      <c r="I200" s="26"/>
      <c r="J200" s="54"/>
      <c r="K200" s="50"/>
      <c r="L200" s="26"/>
      <c r="M200" s="51"/>
      <c r="O200" s="20"/>
      <c r="P200" s="20"/>
      <c r="Q200" s="20"/>
    </row>
    <row r="201" spans="1:17" ht="11.25" customHeight="1">
      <c r="A201" s="23"/>
      <c r="B201" s="23"/>
      <c r="C201" s="99"/>
      <c r="D201" s="108"/>
      <c r="E201" s="36"/>
      <c r="F201" s="41"/>
      <c r="G201" s="33"/>
      <c r="H201" s="26"/>
      <c r="I201" s="26"/>
      <c r="J201" s="54"/>
      <c r="K201" s="50"/>
      <c r="L201" s="26"/>
      <c r="M201" s="51"/>
      <c r="O201" s="20"/>
      <c r="P201" s="20"/>
      <c r="Q201" s="20"/>
    </row>
    <row r="202" spans="1:17" ht="11.25" customHeight="1">
      <c r="A202" s="23"/>
      <c r="B202" s="23"/>
      <c r="C202" s="99"/>
      <c r="D202" s="108"/>
      <c r="E202" s="36"/>
      <c r="F202" s="41"/>
      <c r="G202" s="33"/>
      <c r="H202" s="26"/>
      <c r="I202" s="26"/>
      <c r="J202" s="54"/>
      <c r="K202" s="50"/>
      <c r="L202" s="26"/>
      <c r="M202" s="51"/>
      <c r="O202" s="20"/>
      <c r="P202" s="20"/>
      <c r="Q202" s="20"/>
    </row>
    <row r="203" spans="1:17" ht="11.25" customHeight="1">
      <c r="A203" s="23"/>
      <c r="B203" s="23"/>
      <c r="C203" s="99"/>
      <c r="D203" s="108"/>
      <c r="E203" s="36"/>
      <c r="F203" s="41"/>
      <c r="G203" s="33"/>
      <c r="H203" s="26"/>
      <c r="I203" s="26"/>
      <c r="J203" s="54"/>
      <c r="K203" s="50"/>
      <c r="L203" s="26"/>
      <c r="M203" s="51"/>
      <c r="O203" s="20"/>
      <c r="P203" s="20"/>
      <c r="Q203" s="20"/>
    </row>
    <row r="204" spans="1:17" ht="11.25" customHeight="1">
      <c r="A204" s="23"/>
      <c r="B204" s="23"/>
      <c r="C204" s="99"/>
      <c r="D204" s="108"/>
      <c r="E204" s="36"/>
      <c r="F204" s="41"/>
      <c r="G204" s="33"/>
      <c r="H204" s="26"/>
      <c r="I204" s="26"/>
      <c r="J204" s="54"/>
      <c r="K204" s="50"/>
      <c r="L204" s="26"/>
      <c r="M204" s="51"/>
      <c r="O204" s="20"/>
      <c r="P204" s="20"/>
      <c r="Q204" s="20"/>
    </row>
    <row r="205" spans="1:17" ht="11.25" customHeight="1">
      <c r="A205" s="23"/>
      <c r="B205" s="23"/>
      <c r="C205" s="99"/>
      <c r="D205" s="108"/>
      <c r="E205" s="36"/>
      <c r="F205" s="41"/>
      <c r="G205" s="33"/>
      <c r="H205" s="26"/>
      <c r="I205" s="26"/>
      <c r="J205" s="54"/>
      <c r="K205" s="50"/>
      <c r="L205" s="26"/>
      <c r="M205" s="51"/>
      <c r="O205" s="20"/>
      <c r="P205" s="20"/>
      <c r="Q205" s="20"/>
    </row>
    <row r="206" spans="1:17" ht="11.25" customHeight="1">
      <c r="A206" s="23"/>
      <c r="B206" s="23"/>
      <c r="C206" s="99"/>
      <c r="D206" s="108"/>
      <c r="E206" s="36"/>
      <c r="F206" s="41"/>
      <c r="G206" s="33"/>
      <c r="H206" s="26"/>
      <c r="I206" s="26"/>
      <c r="J206" s="54"/>
      <c r="K206" s="50"/>
      <c r="L206" s="26"/>
      <c r="M206" s="51"/>
      <c r="O206" s="20"/>
      <c r="P206" s="20"/>
      <c r="Q206" s="20"/>
    </row>
    <row r="207" spans="1:17" ht="11.25" customHeight="1">
      <c r="A207" s="23"/>
      <c r="B207" s="23"/>
      <c r="C207" s="99"/>
      <c r="D207" s="108"/>
      <c r="E207" s="36"/>
      <c r="F207" s="41"/>
      <c r="G207" s="33"/>
      <c r="H207" s="26"/>
      <c r="I207" s="26"/>
      <c r="J207" s="54"/>
      <c r="K207" s="50"/>
      <c r="L207" s="26"/>
      <c r="M207" s="51"/>
      <c r="O207" s="20"/>
      <c r="P207" s="20"/>
      <c r="Q207" s="20"/>
    </row>
    <row r="208" spans="1:17" ht="11.25" customHeight="1">
      <c r="A208" s="23"/>
      <c r="B208" s="23"/>
      <c r="C208" s="99"/>
      <c r="D208" s="108"/>
      <c r="E208" s="36"/>
      <c r="F208" s="41"/>
      <c r="G208" s="33"/>
      <c r="H208" s="26"/>
      <c r="I208" s="26"/>
      <c r="J208" s="54"/>
      <c r="K208" s="50"/>
      <c r="L208" s="26"/>
      <c r="M208" s="51"/>
      <c r="O208" s="20"/>
      <c r="P208" s="20"/>
      <c r="Q208" s="20"/>
    </row>
    <row r="209" spans="1:17" ht="11.25" customHeight="1">
      <c r="A209" s="23"/>
      <c r="B209" s="23"/>
      <c r="C209" s="99"/>
      <c r="D209" s="108"/>
      <c r="E209" s="36"/>
      <c r="F209" s="41"/>
      <c r="G209" s="33"/>
      <c r="H209" s="26"/>
      <c r="I209" s="26"/>
      <c r="J209" s="54"/>
      <c r="K209" s="50"/>
      <c r="L209" s="26"/>
      <c r="M209" s="51"/>
      <c r="O209" s="20"/>
      <c r="P209" s="20"/>
      <c r="Q209" s="20"/>
    </row>
    <row r="210" spans="1:17" ht="11.25" customHeight="1">
      <c r="A210" s="23"/>
      <c r="B210" s="23"/>
      <c r="C210" s="99"/>
      <c r="D210" s="108"/>
      <c r="E210" s="36"/>
      <c r="F210" s="41"/>
      <c r="G210" s="33"/>
      <c r="H210" s="26"/>
      <c r="I210" s="26"/>
      <c r="J210" s="54"/>
      <c r="K210" s="50"/>
      <c r="L210" s="26"/>
      <c r="M210" s="51"/>
      <c r="O210" s="20"/>
      <c r="P210" s="20"/>
      <c r="Q210" s="20"/>
    </row>
    <row r="211" spans="1:17" ht="11.25" customHeight="1">
      <c r="A211" s="23"/>
      <c r="B211" s="23"/>
      <c r="C211" s="99"/>
      <c r="D211" s="108"/>
      <c r="E211" s="36"/>
      <c r="F211" s="41"/>
      <c r="G211" s="33"/>
      <c r="H211" s="26"/>
      <c r="I211" s="26"/>
      <c r="J211" s="54"/>
      <c r="K211" s="50"/>
      <c r="L211" s="26"/>
      <c r="M211" s="51"/>
      <c r="O211" s="20"/>
      <c r="P211" s="20"/>
      <c r="Q211" s="20"/>
    </row>
    <row r="212" spans="1:17" ht="11.25" customHeight="1">
      <c r="A212" s="23"/>
      <c r="B212" s="45"/>
      <c r="C212" s="45"/>
      <c r="D212" s="45"/>
      <c r="E212" s="60"/>
      <c r="F212" s="102"/>
      <c r="G212" s="48"/>
      <c r="H212" s="46"/>
      <c r="I212" s="58"/>
      <c r="L212" s="55"/>
      <c r="M212" s="51"/>
      <c r="O212" s="20"/>
      <c r="P212" s="20"/>
      <c r="Q212" s="20"/>
    </row>
    <row r="213" spans="1:17" ht="11.25" customHeight="1">
      <c r="A213" s="23"/>
      <c r="B213" s="45"/>
      <c r="C213" s="45"/>
      <c r="D213" s="45"/>
      <c r="E213" s="60"/>
      <c r="F213" s="102"/>
      <c r="G213" s="48"/>
      <c r="H213" s="46"/>
      <c r="I213" s="58"/>
      <c r="L213" s="55"/>
      <c r="M213" s="51"/>
      <c r="O213" s="20"/>
      <c r="P213" s="20"/>
      <c r="Q213" s="20"/>
    </row>
    <row r="214" spans="1:17" ht="11.25" customHeight="1">
      <c r="A214" s="23"/>
      <c r="B214" s="45"/>
      <c r="C214" s="45"/>
      <c r="D214" s="45"/>
      <c r="E214" s="60"/>
      <c r="F214" s="102"/>
      <c r="G214" s="48"/>
      <c r="H214" s="46"/>
      <c r="I214" s="58"/>
      <c r="L214" s="55"/>
      <c r="M214" s="51"/>
      <c r="O214" s="20"/>
      <c r="P214" s="20"/>
      <c r="Q214" s="20"/>
    </row>
    <row r="215" spans="1:17" ht="11.25" customHeight="1">
      <c r="A215" s="23"/>
      <c r="B215" s="45"/>
      <c r="C215" s="45"/>
      <c r="D215" s="45"/>
      <c r="E215" s="60"/>
      <c r="F215" s="102"/>
      <c r="G215" s="48"/>
      <c r="H215" s="46"/>
      <c r="I215" s="58"/>
      <c r="L215" s="55"/>
      <c r="M215" s="51"/>
      <c r="O215" s="20"/>
      <c r="P215" s="20"/>
      <c r="Q215" s="20"/>
    </row>
    <row r="216" spans="1:17" ht="11.25" customHeight="1">
      <c r="A216" s="23"/>
      <c r="B216" s="45"/>
      <c r="C216" s="45"/>
      <c r="D216" s="45"/>
      <c r="E216" s="60"/>
      <c r="F216" s="102"/>
      <c r="G216" s="48"/>
      <c r="H216" s="46"/>
      <c r="I216" s="58"/>
      <c r="L216" s="55"/>
      <c r="M216" s="51"/>
      <c r="O216" s="20"/>
      <c r="P216" s="20"/>
      <c r="Q216" s="20"/>
    </row>
    <row r="217" spans="1:17" ht="11.25" customHeight="1">
      <c r="A217" s="23"/>
      <c r="B217" s="45"/>
      <c r="C217" s="45"/>
      <c r="D217" s="45"/>
      <c r="E217" s="60"/>
      <c r="F217" s="102"/>
      <c r="G217" s="48"/>
      <c r="H217" s="46"/>
      <c r="I217" s="58"/>
      <c r="L217" s="55"/>
      <c r="M217" s="51"/>
      <c r="O217" s="20"/>
      <c r="P217" s="20"/>
      <c r="Q217" s="20"/>
    </row>
    <row r="218" spans="1:17" ht="11.25" customHeight="1">
      <c r="A218" s="23"/>
      <c r="B218" s="45"/>
      <c r="C218" s="45"/>
      <c r="D218" s="45"/>
      <c r="E218" s="60"/>
      <c r="F218" s="102"/>
      <c r="G218" s="48"/>
      <c r="H218" s="46"/>
      <c r="I218" s="58"/>
      <c r="L218" s="55"/>
      <c r="M218" s="51"/>
      <c r="O218" s="20"/>
      <c r="P218" s="20"/>
      <c r="Q218" s="20"/>
    </row>
    <row r="219" spans="1:17" ht="11.25" customHeight="1">
      <c r="A219" s="23"/>
      <c r="B219" s="45"/>
      <c r="C219" s="45"/>
      <c r="D219" s="45"/>
      <c r="E219" s="60"/>
      <c r="F219" s="102"/>
      <c r="G219" s="48"/>
      <c r="H219" s="46"/>
      <c r="I219" s="58"/>
      <c r="L219" s="55"/>
      <c r="M219" s="51"/>
      <c r="O219" s="20"/>
      <c r="P219" s="20"/>
      <c r="Q219" s="20"/>
    </row>
    <row r="220" spans="1:17" ht="11.25" customHeight="1">
      <c r="A220" s="23"/>
      <c r="B220" s="45"/>
      <c r="C220" s="45"/>
      <c r="D220" s="45"/>
      <c r="E220" s="60"/>
      <c r="F220" s="102"/>
      <c r="G220" s="48"/>
      <c r="H220" s="46"/>
      <c r="I220" s="58"/>
      <c r="L220" s="55"/>
      <c r="M220" s="51"/>
      <c r="O220" s="20"/>
      <c r="P220" s="20"/>
      <c r="Q220" s="20"/>
    </row>
    <row r="221" spans="1:17" ht="11.25" customHeight="1">
      <c r="A221" s="23"/>
      <c r="B221" s="45"/>
      <c r="C221" s="45"/>
      <c r="D221" s="45"/>
      <c r="E221" s="60"/>
      <c r="F221" s="102"/>
      <c r="G221" s="48"/>
      <c r="H221" s="46"/>
      <c r="I221" s="58"/>
      <c r="L221" s="55"/>
      <c r="M221" s="51"/>
      <c r="O221" s="20"/>
      <c r="P221" s="20"/>
      <c r="Q221" s="20"/>
    </row>
    <row r="222" spans="1:17" ht="11.25" customHeight="1">
      <c r="A222" s="23"/>
      <c r="B222" s="45"/>
      <c r="C222" s="45"/>
      <c r="D222" s="45"/>
      <c r="E222" s="60"/>
      <c r="F222" s="102"/>
      <c r="G222" s="48"/>
      <c r="H222" s="46"/>
      <c r="I222" s="58"/>
      <c r="L222" s="55"/>
      <c r="M222" s="51"/>
      <c r="O222" s="20"/>
      <c r="P222" s="20"/>
      <c r="Q222" s="20"/>
    </row>
    <row r="223" spans="1:17" ht="11.25" customHeight="1">
      <c r="A223" s="23"/>
      <c r="B223" s="45"/>
      <c r="C223" s="45"/>
      <c r="D223" s="45"/>
      <c r="E223" s="60"/>
      <c r="F223" s="102"/>
      <c r="G223" s="48"/>
      <c r="H223" s="46"/>
      <c r="I223" s="58"/>
      <c r="L223" s="55"/>
      <c r="M223" s="51"/>
      <c r="O223" s="20"/>
      <c r="P223" s="20"/>
      <c r="Q223" s="20"/>
    </row>
    <row r="224" spans="1:17" ht="11.25" customHeight="1">
      <c r="A224" s="23"/>
      <c r="B224" s="45"/>
      <c r="C224" s="45"/>
      <c r="D224" s="45"/>
      <c r="E224" s="60"/>
      <c r="F224" s="102"/>
      <c r="G224" s="48"/>
      <c r="H224" s="46"/>
      <c r="I224" s="58"/>
      <c r="L224" s="55"/>
      <c r="M224" s="51"/>
      <c r="O224" s="20"/>
      <c r="P224" s="20"/>
      <c r="Q224" s="20"/>
    </row>
    <row r="225" spans="1:17" ht="11.25" customHeight="1">
      <c r="A225" s="23"/>
      <c r="B225" s="45"/>
      <c r="C225" s="45"/>
      <c r="D225" s="45"/>
      <c r="E225" s="60"/>
      <c r="F225" s="102"/>
      <c r="G225" s="48"/>
      <c r="H225" s="46"/>
      <c r="I225" s="58"/>
      <c r="L225" s="55"/>
      <c r="M225" s="51"/>
      <c r="O225" s="20"/>
      <c r="P225" s="20"/>
      <c r="Q225" s="20"/>
    </row>
    <row r="226" spans="1:17" ht="11.25" customHeight="1">
      <c r="A226" s="23"/>
      <c r="B226" s="23"/>
      <c r="C226" s="99"/>
      <c r="D226" s="108"/>
      <c r="E226" s="36"/>
      <c r="F226" s="41"/>
      <c r="G226" s="33"/>
      <c r="H226" s="26"/>
      <c r="I226" s="26"/>
      <c r="J226" s="54"/>
      <c r="K226" s="50"/>
      <c r="L226" s="26"/>
      <c r="M226" s="51"/>
      <c r="O226" s="20"/>
      <c r="P226" s="20"/>
      <c r="Q226" s="20"/>
    </row>
    <row r="227" spans="1:17" ht="11.25" customHeight="1">
      <c r="A227" s="23"/>
      <c r="B227" s="23"/>
      <c r="C227" s="99"/>
      <c r="D227" s="108"/>
      <c r="E227" s="36"/>
      <c r="F227" s="41"/>
      <c r="G227" s="33"/>
      <c r="H227" s="26"/>
      <c r="I227" s="26"/>
      <c r="J227" s="54"/>
      <c r="K227" s="50"/>
      <c r="L227" s="26"/>
      <c r="M227" s="51"/>
      <c r="O227" s="20"/>
      <c r="P227" s="20"/>
      <c r="Q227" s="20"/>
    </row>
    <row r="228" spans="1:17" ht="11.25" customHeight="1">
      <c r="A228" s="23"/>
      <c r="B228" s="23"/>
      <c r="C228" s="99"/>
      <c r="D228" s="108"/>
      <c r="E228" s="36"/>
      <c r="F228" s="41"/>
      <c r="G228" s="33"/>
      <c r="H228" s="26"/>
      <c r="I228" s="26"/>
      <c r="J228" s="54"/>
      <c r="K228" s="50"/>
      <c r="L228" s="26"/>
      <c r="M228" s="51"/>
      <c r="O228" s="20"/>
      <c r="P228" s="20"/>
      <c r="Q228" s="20"/>
    </row>
    <row r="229" spans="1:17" ht="11.25" customHeight="1">
      <c r="A229" s="23"/>
      <c r="B229" s="23"/>
      <c r="C229" s="99"/>
      <c r="D229" s="108"/>
      <c r="E229" s="36"/>
      <c r="F229" s="41"/>
      <c r="G229" s="33"/>
      <c r="H229" s="26"/>
      <c r="I229" s="26"/>
      <c r="J229" s="54"/>
      <c r="K229" s="50"/>
      <c r="L229" s="26"/>
      <c r="M229" s="51"/>
      <c r="O229" s="20"/>
      <c r="P229" s="20"/>
      <c r="Q229" s="20"/>
    </row>
    <row r="230" spans="1:17" ht="11.25" customHeight="1">
      <c r="A230" s="23"/>
      <c r="B230" s="23"/>
      <c r="C230" s="99"/>
      <c r="D230" s="108"/>
      <c r="E230" s="36"/>
      <c r="F230" s="41"/>
      <c r="G230" s="33"/>
      <c r="H230" s="26"/>
      <c r="I230" s="26"/>
      <c r="J230" s="54"/>
      <c r="K230" s="50"/>
      <c r="L230" s="26"/>
      <c r="M230" s="51"/>
      <c r="O230" s="20"/>
      <c r="P230" s="20"/>
      <c r="Q230" s="20"/>
    </row>
    <row r="231" spans="1:17" ht="11.25" customHeight="1">
      <c r="A231" s="23"/>
      <c r="B231" s="23"/>
      <c r="C231" s="99"/>
      <c r="D231" s="108"/>
      <c r="E231" s="36"/>
      <c r="F231" s="41"/>
      <c r="G231" s="33"/>
      <c r="H231" s="26"/>
      <c r="I231" s="26"/>
      <c r="J231" s="54"/>
      <c r="K231" s="50"/>
      <c r="L231" s="26"/>
      <c r="M231" s="51"/>
      <c r="O231" s="20"/>
      <c r="P231" s="20"/>
      <c r="Q231" s="20"/>
    </row>
    <row r="232" spans="1:17" ht="11.25" customHeight="1">
      <c r="A232" s="23"/>
      <c r="B232" s="23"/>
      <c r="C232" s="99"/>
      <c r="D232" s="108"/>
      <c r="E232" s="36"/>
      <c r="F232" s="41"/>
      <c r="G232" s="33"/>
      <c r="H232" s="26"/>
      <c r="I232" s="26"/>
      <c r="J232" s="54"/>
      <c r="K232" s="50"/>
      <c r="L232" s="26"/>
      <c r="M232" s="51"/>
      <c r="O232" s="20"/>
      <c r="P232" s="20"/>
      <c r="Q232" s="20"/>
    </row>
    <row r="233" spans="1:17" ht="11.25" customHeight="1">
      <c r="A233" s="23"/>
      <c r="B233" s="23"/>
      <c r="C233" s="99"/>
      <c r="D233" s="108"/>
      <c r="E233" s="36"/>
      <c r="F233" s="41"/>
      <c r="G233" s="33"/>
      <c r="H233" s="26"/>
      <c r="I233" s="26"/>
      <c r="J233" s="54"/>
      <c r="K233" s="50"/>
      <c r="L233" s="26"/>
      <c r="M233" s="51"/>
      <c r="O233" s="20"/>
      <c r="P233" s="20"/>
      <c r="Q233" s="20"/>
    </row>
    <row r="234" spans="1:17" ht="11.25" customHeight="1">
      <c r="A234" s="23"/>
      <c r="B234" s="23"/>
      <c r="C234" s="99"/>
      <c r="D234" s="108"/>
      <c r="E234" s="36"/>
      <c r="F234" s="41"/>
      <c r="G234" s="33"/>
      <c r="H234" s="26"/>
      <c r="I234" s="26"/>
      <c r="J234" s="54"/>
      <c r="K234" s="50"/>
      <c r="L234" s="26"/>
      <c r="M234" s="51"/>
      <c r="O234" s="20"/>
      <c r="P234" s="20"/>
      <c r="Q234" s="20"/>
    </row>
    <row r="235" spans="1:17" ht="11.25" customHeight="1">
      <c r="A235" s="23"/>
      <c r="B235" s="23"/>
      <c r="C235" s="99"/>
      <c r="D235" s="108"/>
      <c r="E235" s="36"/>
      <c r="F235" s="41"/>
      <c r="G235" s="33"/>
      <c r="H235" s="26"/>
      <c r="I235" s="26"/>
      <c r="J235" s="54"/>
      <c r="K235" s="50"/>
      <c r="L235" s="26"/>
      <c r="M235" s="51"/>
      <c r="O235" s="20"/>
      <c r="P235" s="20"/>
      <c r="Q235" s="20"/>
    </row>
    <row r="236" spans="1:17" ht="11.25" customHeight="1">
      <c r="A236" s="23"/>
      <c r="B236" s="23"/>
      <c r="C236" s="99"/>
      <c r="D236" s="108"/>
      <c r="E236" s="36"/>
      <c r="F236" s="41"/>
      <c r="G236" s="33"/>
      <c r="H236" s="26"/>
      <c r="I236" s="26"/>
      <c r="J236" s="54"/>
      <c r="K236" s="50"/>
      <c r="L236" s="26"/>
      <c r="M236" s="51"/>
      <c r="O236" s="20"/>
      <c r="P236" s="20"/>
      <c r="Q236" s="20"/>
    </row>
    <row r="237" spans="1:17" ht="11.25" customHeight="1">
      <c r="A237" s="23"/>
      <c r="B237" s="23"/>
      <c r="C237" s="99"/>
      <c r="D237" s="108"/>
      <c r="E237" s="36"/>
      <c r="F237" s="41"/>
      <c r="G237" s="33"/>
      <c r="H237" s="26"/>
      <c r="I237" s="26"/>
      <c r="J237" s="54"/>
      <c r="K237" s="50"/>
      <c r="L237" s="26"/>
      <c r="M237" s="51"/>
      <c r="O237" s="20"/>
      <c r="P237" s="20"/>
      <c r="Q237" s="20"/>
    </row>
    <row r="238" spans="1:17" ht="11.25" customHeight="1">
      <c r="A238" s="23"/>
      <c r="B238" s="23"/>
      <c r="C238" s="99"/>
      <c r="D238" s="108"/>
      <c r="E238" s="36"/>
      <c r="F238" s="41"/>
      <c r="G238" s="33"/>
      <c r="H238" s="26"/>
      <c r="I238" s="26"/>
      <c r="J238" s="54"/>
      <c r="K238" s="50"/>
      <c r="L238" s="26"/>
      <c r="M238" s="51"/>
      <c r="O238" s="20"/>
      <c r="P238" s="20"/>
      <c r="Q238" s="20"/>
    </row>
    <row r="239" spans="1:17" ht="11.25" customHeight="1">
      <c r="A239" s="23"/>
      <c r="B239" s="23"/>
      <c r="C239" s="99"/>
      <c r="D239" s="108"/>
      <c r="E239" s="36"/>
      <c r="F239" s="41"/>
      <c r="G239" s="33"/>
      <c r="H239" s="26"/>
      <c r="I239" s="26"/>
      <c r="J239" s="54"/>
      <c r="K239" s="50"/>
      <c r="L239" s="26"/>
      <c r="M239" s="51"/>
      <c r="O239" s="20"/>
      <c r="P239" s="20"/>
      <c r="Q239" s="20"/>
    </row>
    <row r="240" spans="1:17" ht="11.25" customHeight="1">
      <c r="A240" s="23"/>
      <c r="B240" s="23"/>
      <c r="C240" s="99"/>
      <c r="D240" s="108"/>
      <c r="E240" s="36"/>
      <c r="F240" s="41"/>
      <c r="G240" s="33"/>
      <c r="H240" s="26"/>
      <c r="I240" s="26"/>
      <c r="J240" s="54"/>
      <c r="K240" s="50"/>
      <c r="L240" s="26"/>
      <c r="M240" s="51"/>
      <c r="O240" s="20"/>
      <c r="P240" s="20"/>
      <c r="Q240" s="20"/>
    </row>
    <row r="241" spans="1:17" ht="11.25" customHeight="1">
      <c r="A241" s="23"/>
      <c r="B241" s="23"/>
      <c r="C241" s="99"/>
      <c r="D241" s="108"/>
      <c r="E241" s="36"/>
      <c r="F241" s="41"/>
      <c r="G241" s="33"/>
      <c r="H241" s="26"/>
      <c r="I241" s="26"/>
      <c r="J241" s="54"/>
      <c r="K241" s="50"/>
      <c r="L241" s="26"/>
      <c r="M241" s="51"/>
      <c r="O241" s="20"/>
      <c r="P241" s="20"/>
      <c r="Q241" s="20"/>
    </row>
    <row r="242" spans="1:17" ht="11.25" customHeight="1">
      <c r="A242" s="23"/>
      <c r="B242" s="23"/>
      <c r="C242" s="99"/>
      <c r="D242" s="108"/>
      <c r="E242" s="36"/>
      <c r="F242" s="41"/>
      <c r="G242" s="33"/>
      <c r="H242" s="26"/>
      <c r="I242" s="26"/>
      <c r="J242" s="54"/>
      <c r="K242" s="50"/>
      <c r="L242" s="26"/>
      <c r="M242" s="51"/>
      <c r="O242" s="20"/>
      <c r="P242" s="20"/>
      <c r="Q242" s="20"/>
    </row>
    <row r="243" spans="1:17" ht="11.25" customHeight="1">
      <c r="A243" s="23"/>
      <c r="B243" s="45"/>
      <c r="C243" s="45"/>
      <c r="D243" s="45"/>
      <c r="E243" s="60"/>
      <c r="F243" s="102"/>
      <c r="G243" s="48"/>
      <c r="H243" s="46"/>
      <c r="I243" s="58"/>
      <c r="L243" s="55"/>
      <c r="M243" s="51"/>
      <c r="O243" s="20"/>
      <c r="P243" s="20"/>
      <c r="Q243" s="20"/>
    </row>
    <row r="244" spans="1:17" ht="11.25" customHeight="1">
      <c r="A244" s="23"/>
      <c r="B244" s="45"/>
      <c r="C244" s="45"/>
      <c r="D244" s="45"/>
      <c r="E244" s="60"/>
      <c r="F244" s="102"/>
      <c r="G244" s="48"/>
      <c r="H244" s="46"/>
      <c r="I244" s="58"/>
      <c r="L244" s="55"/>
      <c r="M244" s="51"/>
      <c r="O244" s="20"/>
      <c r="P244" s="20"/>
      <c r="Q244" s="20"/>
    </row>
    <row r="245" spans="1:17" ht="11.25" customHeight="1">
      <c r="A245" s="23"/>
      <c r="B245" s="45"/>
      <c r="C245" s="45"/>
      <c r="D245" s="45"/>
      <c r="E245" s="60"/>
      <c r="F245" s="102"/>
      <c r="G245" s="48"/>
      <c r="H245" s="46"/>
      <c r="I245" s="58"/>
      <c r="L245" s="55"/>
      <c r="M245" s="51"/>
      <c r="O245" s="20"/>
      <c r="P245" s="20"/>
      <c r="Q245" s="20"/>
    </row>
    <row r="246" spans="1:17" ht="11.25" customHeight="1">
      <c r="A246" s="23"/>
      <c r="B246" s="45"/>
      <c r="C246" s="45"/>
      <c r="D246" s="45"/>
      <c r="E246" s="60"/>
      <c r="F246" s="102"/>
      <c r="G246" s="48"/>
      <c r="H246" s="46"/>
      <c r="I246" s="58"/>
      <c r="L246" s="55"/>
      <c r="M246" s="51"/>
      <c r="O246" s="20"/>
      <c r="P246" s="20"/>
      <c r="Q246" s="20"/>
    </row>
    <row r="247" spans="1:17" ht="11.25" customHeight="1">
      <c r="A247" s="23"/>
      <c r="B247" s="45"/>
      <c r="C247" s="45"/>
      <c r="D247" s="45"/>
      <c r="E247" s="60"/>
      <c r="F247" s="102"/>
      <c r="G247" s="48"/>
      <c r="H247" s="46"/>
      <c r="I247" s="58"/>
      <c r="L247" s="55"/>
      <c r="M247" s="51"/>
      <c r="O247" s="20"/>
      <c r="P247" s="20"/>
      <c r="Q247" s="20"/>
    </row>
    <row r="248" spans="1:17" ht="11.25" customHeight="1">
      <c r="A248" s="23"/>
      <c r="B248" s="45"/>
      <c r="C248" s="45"/>
      <c r="D248" s="45"/>
      <c r="E248" s="60"/>
      <c r="F248" s="102"/>
      <c r="G248" s="48"/>
      <c r="H248" s="46"/>
      <c r="I248" s="58"/>
      <c r="L248" s="55"/>
      <c r="M248" s="51"/>
      <c r="O248" s="20"/>
      <c r="P248" s="20"/>
      <c r="Q248" s="20"/>
    </row>
    <row r="249" spans="1:17" ht="11.25" customHeight="1">
      <c r="A249" s="23"/>
      <c r="B249" s="45"/>
      <c r="C249" s="45"/>
      <c r="D249" s="45"/>
      <c r="E249" s="60"/>
      <c r="F249" s="102"/>
      <c r="G249" s="48"/>
      <c r="H249" s="46"/>
      <c r="I249" s="58"/>
      <c r="L249" s="55"/>
      <c r="M249" s="51"/>
      <c r="O249" s="20"/>
      <c r="P249" s="20"/>
      <c r="Q249" s="20"/>
    </row>
    <row r="250" spans="1:17" ht="11.25" customHeight="1">
      <c r="A250" s="23"/>
      <c r="B250" s="45"/>
      <c r="C250" s="45"/>
      <c r="D250" s="45"/>
      <c r="E250" s="60"/>
      <c r="F250" s="102"/>
      <c r="G250" s="48"/>
      <c r="H250" s="46"/>
      <c r="I250" s="58"/>
      <c r="L250" s="55"/>
      <c r="M250" s="51"/>
      <c r="O250" s="20"/>
      <c r="P250" s="20"/>
      <c r="Q250" s="20"/>
    </row>
    <row r="251" spans="1:17" ht="11.25" customHeight="1">
      <c r="A251" s="23"/>
      <c r="B251" s="45"/>
      <c r="C251" s="45"/>
      <c r="D251" s="45"/>
      <c r="E251" s="60"/>
      <c r="F251" s="102"/>
      <c r="G251" s="48"/>
      <c r="H251" s="46"/>
      <c r="I251" s="58"/>
      <c r="L251" s="55"/>
      <c r="M251" s="51"/>
      <c r="O251" s="20"/>
      <c r="P251" s="20"/>
      <c r="Q251" s="20"/>
    </row>
    <row r="252" spans="1:17" ht="11.25" customHeight="1">
      <c r="A252" s="23"/>
      <c r="B252" s="45"/>
      <c r="C252" s="45"/>
      <c r="D252" s="45"/>
      <c r="E252" s="60"/>
      <c r="F252" s="102"/>
      <c r="G252" s="48"/>
      <c r="H252" s="46"/>
      <c r="I252" s="58"/>
      <c r="L252" s="55"/>
      <c r="M252" s="51"/>
      <c r="O252" s="20"/>
      <c r="P252" s="20"/>
      <c r="Q252" s="20"/>
    </row>
    <row r="253" spans="1:17" ht="11.25" customHeight="1">
      <c r="A253" s="23"/>
      <c r="B253" s="45"/>
      <c r="C253" s="45"/>
      <c r="D253" s="45"/>
      <c r="E253" s="60"/>
      <c r="F253" s="102"/>
      <c r="G253" s="48"/>
      <c r="H253" s="46"/>
      <c r="I253" s="58"/>
      <c r="L253" s="55"/>
      <c r="M253" s="51"/>
      <c r="O253" s="20"/>
      <c r="P253" s="20"/>
      <c r="Q253" s="20"/>
    </row>
    <row r="254" spans="1:17" ht="11.25" customHeight="1">
      <c r="A254" s="23"/>
      <c r="B254" s="23"/>
      <c r="C254" s="99"/>
      <c r="D254" s="108"/>
      <c r="E254" s="36"/>
      <c r="F254" s="41"/>
      <c r="G254" s="33"/>
      <c r="H254" s="26"/>
      <c r="I254" s="26"/>
      <c r="J254" s="54"/>
      <c r="K254" s="50"/>
      <c r="L254" s="26"/>
      <c r="M254" s="51"/>
      <c r="O254" s="20"/>
      <c r="P254" s="20"/>
      <c r="Q254" s="20"/>
    </row>
    <row r="255" spans="1:17" ht="11.25" customHeight="1">
      <c r="A255" s="23"/>
      <c r="B255" s="23"/>
      <c r="C255" s="99"/>
      <c r="D255" s="108"/>
      <c r="E255" s="36"/>
      <c r="F255" s="41"/>
      <c r="G255" s="33"/>
      <c r="H255" s="26"/>
      <c r="I255" s="26"/>
      <c r="J255" s="54"/>
      <c r="K255" s="50"/>
      <c r="L255" s="26"/>
      <c r="M255" s="51"/>
      <c r="O255" s="20"/>
      <c r="P255" s="20"/>
      <c r="Q255" s="20"/>
    </row>
    <row r="256" spans="1:17" ht="11.25" customHeight="1">
      <c r="A256" s="23"/>
      <c r="B256" s="23"/>
      <c r="C256" s="99"/>
      <c r="D256" s="108"/>
      <c r="E256" s="36"/>
      <c r="F256" s="41"/>
      <c r="G256" s="33"/>
      <c r="H256" s="26"/>
      <c r="I256" s="26"/>
      <c r="J256" s="54"/>
      <c r="K256" s="50"/>
      <c r="L256" s="26"/>
      <c r="M256" s="51"/>
      <c r="O256" s="20"/>
      <c r="P256" s="20"/>
      <c r="Q256" s="20"/>
    </row>
    <row r="257" spans="1:17" ht="11.25" customHeight="1">
      <c r="A257" s="23"/>
      <c r="B257" s="23"/>
      <c r="C257" s="99"/>
      <c r="D257" s="108"/>
      <c r="E257" s="36"/>
      <c r="F257" s="41"/>
      <c r="G257" s="33"/>
      <c r="H257" s="26"/>
      <c r="I257" s="26"/>
      <c r="J257" s="54"/>
      <c r="K257" s="50"/>
      <c r="L257" s="26"/>
      <c r="M257" s="51"/>
      <c r="O257" s="20"/>
      <c r="P257" s="20"/>
      <c r="Q257" s="20"/>
    </row>
    <row r="258" spans="1:17" ht="11.25" customHeight="1">
      <c r="A258" s="23"/>
      <c r="B258" s="23"/>
      <c r="C258" s="99"/>
      <c r="D258" s="108"/>
      <c r="E258" s="36"/>
      <c r="F258" s="41"/>
      <c r="G258" s="33"/>
      <c r="H258" s="26"/>
      <c r="I258" s="26"/>
      <c r="J258" s="54"/>
      <c r="K258" s="50"/>
      <c r="L258" s="26"/>
      <c r="M258" s="51"/>
      <c r="O258" s="20"/>
      <c r="P258" s="20"/>
      <c r="Q258" s="20"/>
    </row>
    <row r="259" spans="1:17" ht="11.25" customHeight="1">
      <c r="A259" s="23"/>
      <c r="B259" s="23"/>
      <c r="C259" s="99"/>
      <c r="D259" s="108"/>
      <c r="E259" s="36"/>
      <c r="F259" s="41"/>
      <c r="G259" s="33"/>
      <c r="H259" s="26"/>
      <c r="I259" s="26"/>
      <c r="J259" s="54"/>
      <c r="K259" s="50"/>
      <c r="L259" s="26"/>
      <c r="M259" s="51"/>
      <c r="O259" s="20"/>
      <c r="P259" s="20"/>
      <c r="Q259" s="20"/>
    </row>
    <row r="260" spans="1:17" ht="11.25" customHeight="1">
      <c r="A260" s="23"/>
      <c r="B260" s="23"/>
      <c r="C260" s="99"/>
      <c r="D260" s="108"/>
      <c r="E260" s="36"/>
      <c r="F260" s="41"/>
      <c r="G260" s="33"/>
      <c r="H260" s="26"/>
      <c r="I260" s="26"/>
      <c r="J260" s="54"/>
      <c r="K260" s="50"/>
      <c r="L260" s="26"/>
      <c r="M260" s="51"/>
      <c r="O260" s="20"/>
      <c r="P260" s="20"/>
      <c r="Q260" s="20"/>
    </row>
    <row r="261" spans="1:17" ht="11.25" customHeight="1">
      <c r="A261" s="23"/>
      <c r="B261" s="23"/>
      <c r="C261" s="99"/>
      <c r="D261" s="108"/>
      <c r="E261" s="36"/>
      <c r="F261" s="41"/>
      <c r="G261" s="33"/>
      <c r="H261" s="26"/>
      <c r="I261" s="26"/>
      <c r="J261" s="54"/>
      <c r="K261" s="50"/>
      <c r="L261" s="26"/>
      <c r="M261" s="51"/>
      <c r="O261" s="20"/>
      <c r="P261" s="20"/>
      <c r="Q261" s="20"/>
    </row>
    <row r="262" spans="1:17" ht="11.25" customHeight="1">
      <c r="A262" s="23"/>
      <c r="B262" s="23"/>
      <c r="C262" s="99"/>
      <c r="D262" s="108"/>
      <c r="E262" s="36"/>
      <c r="F262" s="41"/>
      <c r="G262" s="33"/>
      <c r="H262" s="26"/>
      <c r="I262" s="26"/>
      <c r="J262" s="54"/>
      <c r="K262" s="50"/>
      <c r="L262" s="26"/>
      <c r="M262" s="51"/>
      <c r="O262" s="20"/>
      <c r="P262" s="20"/>
      <c r="Q262" s="20"/>
    </row>
    <row r="263" spans="1:17" ht="11.25" customHeight="1">
      <c r="A263" s="23"/>
      <c r="B263" s="23"/>
      <c r="C263" s="99"/>
      <c r="D263" s="108"/>
      <c r="E263" s="36"/>
      <c r="F263" s="41"/>
      <c r="G263" s="33"/>
      <c r="H263" s="26"/>
      <c r="I263" s="26"/>
      <c r="J263" s="54"/>
      <c r="K263" s="50"/>
      <c r="L263" s="26"/>
      <c r="M263" s="51"/>
      <c r="O263" s="20"/>
      <c r="P263" s="20"/>
      <c r="Q263" s="20"/>
    </row>
    <row r="264" spans="1:17" ht="11.25" customHeight="1">
      <c r="A264" s="23"/>
      <c r="B264" s="23"/>
      <c r="C264" s="99"/>
      <c r="D264" s="108"/>
      <c r="E264" s="36"/>
      <c r="F264" s="41"/>
      <c r="G264" s="33"/>
      <c r="H264" s="26"/>
      <c r="I264" s="26"/>
      <c r="J264" s="54"/>
      <c r="K264" s="50"/>
      <c r="L264" s="26"/>
    </row>
    <row r="265" spans="1:17" ht="11.25" customHeight="1">
      <c r="A265" s="23"/>
      <c r="B265" s="23"/>
      <c r="C265" s="99"/>
      <c r="D265" s="108"/>
      <c r="E265" s="36"/>
      <c r="F265" s="41"/>
      <c r="G265" s="33"/>
      <c r="H265" s="26"/>
      <c r="I265" s="26"/>
      <c r="J265" s="54"/>
      <c r="K265" s="50"/>
      <c r="L265" s="26"/>
    </row>
    <row r="266" spans="1:17" ht="11.25" customHeight="1">
      <c r="A266" s="23"/>
      <c r="B266" s="23"/>
      <c r="C266" s="99"/>
      <c r="D266" s="108"/>
      <c r="E266" s="36"/>
      <c r="F266" s="41"/>
      <c r="G266" s="33"/>
      <c r="H266" s="26"/>
      <c r="I266" s="26"/>
      <c r="J266" s="54"/>
      <c r="K266" s="50"/>
      <c r="L266" s="26"/>
    </row>
    <row r="267" spans="1:17" ht="11.25" customHeight="1">
      <c r="A267" s="23"/>
      <c r="B267" s="23"/>
      <c r="C267" s="99"/>
      <c r="D267" s="108"/>
      <c r="E267" s="36"/>
      <c r="F267" s="41"/>
      <c r="G267" s="33"/>
      <c r="H267" s="26"/>
      <c r="I267" s="26"/>
      <c r="J267" s="54"/>
      <c r="K267" s="50"/>
      <c r="L267" s="26"/>
    </row>
    <row r="268" spans="1:17" ht="11.25" customHeight="1">
      <c r="A268" s="23"/>
      <c r="B268" s="23"/>
      <c r="C268" s="99"/>
      <c r="D268" s="108"/>
      <c r="E268" s="36"/>
      <c r="F268" s="41"/>
      <c r="G268" s="33"/>
      <c r="H268" s="26"/>
      <c r="I268" s="26"/>
      <c r="J268" s="54"/>
      <c r="K268" s="50"/>
      <c r="L268" s="26"/>
    </row>
    <row r="269" spans="1:17" ht="11.25" customHeight="1">
      <c r="A269" s="23"/>
      <c r="B269" s="23"/>
      <c r="C269" s="99"/>
      <c r="D269" s="108"/>
      <c r="E269" s="36"/>
      <c r="F269" s="41"/>
      <c r="G269" s="33"/>
      <c r="H269" s="26"/>
      <c r="I269" s="26"/>
      <c r="J269" s="54"/>
      <c r="K269" s="50"/>
      <c r="L269" s="26"/>
    </row>
    <row r="270" spans="1:17" ht="11.25" customHeight="1">
      <c r="A270" s="23"/>
      <c r="B270" s="23"/>
      <c r="C270" s="99"/>
      <c r="D270" s="108"/>
      <c r="E270" s="36"/>
      <c r="F270" s="41"/>
      <c r="G270" s="33"/>
      <c r="H270" s="26"/>
      <c r="I270" s="26"/>
      <c r="J270" s="54"/>
      <c r="K270" s="50"/>
      <c r="L270" s="26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1</v>
      </c>
      <c r="K2" s="14">
        <f>SUMIFS(data!$E:$E, data!$O:$O, 2, data!$P:$P, 4, data!$L:$L, 1)</f>
        <v>2</v>
      </c>
      <c r="L2" s="14">
        <f>SUMIFS(data!$E:$E, data!$O:$O, 3, data!$P:$P, 4, data!$L:$L, 1)</f>
        <v>3</v>
      </c>
      <c r="M2" s="14">
        <f>SUMIFS(data!$E:$E, data!$O:$O, 1, data!$P:$P, 5, data!$L:$L, 1)</f>
        <v>12</v>
      </c>
      <c r="N2" s="14">
        <f>SUMIFS(data!$E:$E, data!$O:$O, 2, data!$P:$P, 5, data!$L:$L, 1)</f>
        <v>25</v>
      </c>
      <c r="O2" s="14">
        <f>SUMIFS(data!$E:$E, data!$O:$O, 3, data!$P:$P, 5, data!$L:$L, 1)</f>
        <v>17</v>
      </c>
      <c r="P2" s="14">
        <f>SUMIFS(data!$E:$E, data!$O:$O, 1, data!$P:$P, 6, data!$L:$L, 1)</f>
        <v>11</v>
      </c>
      <c r="Q2" s="14">
        <f>SUMIFS(data!$E:$E, data!$O:$O, 2, data!$P:$P, 6, data!$L:$L, 1)</f>
        <v>2</v>
      </c>
      <c r="R2" s="14">
        <f>SUMIFS(data!$E:$E, data!$O:$O, 3, data!$P:$P, 6, data!$L:$L, 1)</f>
        <v>3</v>
      </c>
      <c r="S2" s="14">
        <f>SUMIFS(data!$E:$E, data!$O:$O, 1, data!$P:$P, 7, data!$L:$L, 1)</f>
        <v>2</v>
      </c>
      <c r="T2" s="14">
        <f>SUMIFS(data!$E:$E, data!$O:$O, 2, data!$P:$P, 7, data!$L:$L, 1)</f>
        <v>1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1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1</v>
      </c>
      <c r="AB2" s="14">
        <f>SUMIFS(data!$E:$E, data!$O:$O, 1, data!$P:$P, 10, data!$L:$L, 1)</f>
        <v>1</v>
      </c>
      <c r="AC2" s="14">
        <f>SUMIFS(data!$E:$E, data!$O:$O, 2, data!$P:$P, 10, data!$L:$L, 1)</f>
        <v>1</v>
      </c>
      <c r="AD2" s="14">
        <f>SUMIFS(data!$E:$E, data!$O:$O, 3, data!$P:$P, 10, data!$L:$L, 1)</f>
        <v>7</v>
      </c>
      <c r="AE2" s="14">
        <f>SUMIFS(data!$E:$E, data!$O:$O, 1, data!$P:$P, 11, data!$L:$L, 1)</f>
        <v>8</v>
      </c>
      <c r="AF2" s="14">
        <f>SUMIFS(data!$E:$E, data!$O:$O, 2, data!$P:$P, 11, data!$L:$L, 1)</f>
        <v>3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101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1</v>
      </c>
    </row>
    <row r="4" spans="1:39">
      <c r="A4" s="3" t="s">
        <v>4</v>
      </c>
      <c r="B4" s="4"/>
      <c r="C4" s="5"/>
      <c r="D4" s="4"/>
      <c r="E4" s="4"/>
      <c r="F4" s="4"/>
      <c r="G4" s="131">
        <f>SUM(A2:AJ2)</f>
        <v>101</v>
      </c>
      <c r="H4" s="132"/>
      <c r="I4" s="132"/>
      <c r="J4" s="132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1</v>
      </c>
    </row>
    <row r="26" spans="38:39">
      <c r="AL26">
        <v>1972</v>
      </c>
      <c r="AM26">
        <f>SUMIFS(data!$E:$E, data!$Q:$Q, "1972", data!$L:$L, 1)</f>
        <v>1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3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1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1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8</v>
      </c>
    </row>
    <row r="42" spans="38:39">
      <c r="AL42">
        <v>1988</v>
      </c>
      <c r="AM42">
        <f>SUMIFS(data!$E:$E, data!$Q:$Q, "1988", data!$L:$L, 1)</f>
        <v>1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5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1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2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3</v>
      </c>
    </row>
    <row r="52" spans="38:39">
      <c r="AL52">
        <v>1998</v>
      </c>
      <c r="AM52">
        <f>SUMIFS(data!$E:$E, data!$Q:$Q, "1998", data!$L:$L, 1)</f>
        <v>1</v>
      </c>
    </row>
    <row r="53" spans="38:39">
      <c r="AL53">
        <v>1999</v>
      </c>
      <c r="AM53">
        <f>SUMIFS(data!$E:$E, data!$Q:$Q, "1999", data!$L:$L, 1)</f>
        <v>1</v>
      </c>
    </row>
    <row r="54" spans="38:39">
      <c r="AL54">
        <v>2000</v>
      </c>
      <c r="AM54">
        <f>SUMIFS(data!$E:$E, data!$Q:$Q, "2000", data!$L:$L, 1)</f>
        <v>3</v>
      </c>
    </row>
    <row r="55" spans="38:39">
      <c r="AL55">
        <v>2001</v>
      </c>
      <c r="AM55">
        <f>SUMIFS(data!$E:$E, data!$Q:$Q, "2001", data!$L:$L, 1)</f>
        <v>1</v>
      </c>
    </row>
    <row r="56" spans="38:39">
      <c r="AL56">
        <v>2002</v>
      </c>
      <c r="AM56">
        <f>SUMIFS(data!$E:$E, data!$Q:$Q, "2002", data!$L:$L, 1)</f>
        <v>1</v>
      </c>
    </row>
    <row r="57" spans="38:39">
      <c r="AL57">
        <v>2003</v>
      </c>
      <c r="AM57">
        <f>SUMIFS(data!$E:$E, data!$Q:$Q, "2003", data!$L:$L, 1)</f>
        <v>2</v>
      </c>
    </row>
    <row r="58" spans="38:39">
      <c r="AL58">
        <v>2004</v>
      </c>
      <c r="AM58">
        <f>SUMIFS(data!$E:$E, data!$Q:$Q, "2004", data!$L:$L, 1)</f>
        <v>3</v>
      </c>
    </row>
    <row r="59" spans="38:39">
      <c r="AL59">
        <v>2005</v>
      </c>
      <c r="AM59">
        <f>SUMIFS(data!$E:$E, data!$Q:$Q, "2005", data!$L:$L, 1)</f>
        <v>3</v>
      </c>
    </row>
    <row r="60" spans="38:39">
      <c r="AL60">
        <v>2006</v>
      </c>
      <c r="AM60">
        <f>SUMIFS(data!$E:$E, data!$Q:$Q, "2006", data!$L:$L, 1)</f>
        <v>5</v>
      </c>
    </row>
    <row r="61" spans="38:39">
      <c r="AL61">
        <v>2007</v>
      </c>
      <c r="AM61">
        <f>SUMIFS(data!$E:$E, data!$Q:$Q, "2007", data!$L:$L, 1)</f>
        <v>2</v>
      </c>
    </row>
    <row r="62" spans="38:39">
      <c r="AL62">
        <v>2008</v>
      </c>
      <c r="AM62">
        <f>SUMIFS(data!$E:$E, data!$Q:$Q, "2008", data!$L:$L, 1)</f>
        <v>2</v>
      </c>
    </row>
    <row r="63" spans="38:39">
      <c r="AL63">
        <v>2009</v>
      </c>
      <c r="AM63">
        <f>SUMIFS(data!$E:$E, data!$Q:$Q, "2009", data!$L:$L, 1)</f>
        <v>8</v>
      </c>
    </row>
    <row r="64" spans="38:39">
      <c r="AL64">
        <v>2010</v>
      </c>
      <c r="AM64">
        <f>SUMIFS(data!$E:$E, data!$Q:$Q, "2010", data!$L:$L, 1)</f>
        <v>3</v>
      </c>
    </row>
    <row r="65" spans="38:39">
      <c r="AL65">
        <v>2011</v>
      </c>
      <c r="AM65">
        <f>SUMIFS(data!$E:$E, data!$Q:$Q, "2011", data!$L:$L, 1)</f>
        <v>7</v>
      </c>
    </row>
    <row r="66" spans="38:39">
      <c r="AL66">
        <v>2012</v>
      </c>
      <c r="AM66">
        <f>SUMIFS(data!$E:$E, data!$Q:$Q, "2012", data!$L:$L, 1)</f>
        <v>6</v>
      </c>
    </row>
    <row r="67" spans="38:39">
      <c r="AL67">
        <v>2013</v>
      </c>
      <c r="AM67">
        <f>SUMIFS(data!$E:$E, data!$Q:$Q, "2013", data!$L:$L, 1)</f>
        <v>3</v>
      </c>
    </row>
    <row r="68" spans="38:39">
      <c r="AL68">
        <v>2014</v>
      </c>
      <c r="AM68">
        <f>SUMIFS(data!$E:$E, data!$Q:$Q, "2014", data!$L:$L, 1)</f>
        <v>4</v>
      </c>
    </row>
    <row r="69" spans="38:39">
      <c r="AL69">
        <v>2015</v>
      </c>
      <c r="AM69">
        <f>SUMIFS(data!$E:$E, data!$Q:$Q, "2015", data!$L:$L, 1)</f>
        <v>2</v>
      </c>
    </row>
    <row r="70" spans="38:39">
      <c r="AL70">
        <v>2016</v>
      </c>
      <c r="AM70">
        <f>SUMIFS(data!$E:$E, data!$Q:$Q, "2016", data!$L:$L, 1)</f>
        <v>1</v>
      </c>
    </row>
    <row r="71" spans="38:39">
      <c r="AL71">
        <v>2017</v>
      </c>
      <c r="AM71">
        <f>SUMIFS(data!$E:$E, data!$Q:$Q, "2017", data!$L:$L, 1)</f>
        <v>4</v>
      </c>
    </row>
    <row r="72" spans="38:39">
      <c r="AL72">
        <v>2018</v>
      </c>
      <c r="AM72">
        <f>SUMIFS(data!$E:$E, data!$Q:$Q, "2018", data!$L:$L, 1)</f>
        <v>3</v>
      </c>
    </row>
    <row r="73" spans="38:39">
      <c r="AL73">
        <v>2019</v>
      </c>
      <c r="AM73">
        <f>SUMIFS(data!$E:$E, data!$Q:$Q, "2019", data!$L:$L, 1)</f>
        <v>2</v>
      </c>
    </row>
    <row r="74" spans="38:39">
      <c r="AL74">
        <v>2020</v>
      </c>
      <c r="AM74">
        <f>SUMIFS(data!$E:$E, data!$Q:$Q, "2020", data!$L:$L, 1)</f>
        <v>2</v>
      </c>
    </row>
    <row r="75" spans="38:39">
      <c r="AL75">
        <v>2021</v>
      </c>
      <c r="AM75">
        <f>SUMIFS(data!$E:$E, data!$Q:$Q, "2021", data!$L:$L, 1)</f>
        <v>4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2</v>
      </c>
    </row>
    <row r="3" spans="11:14">
      <c r="L3" s="2" t="s">
        <v>55</v>
      </c>
      <c r="M3" s="2" t="s">
        <v>66</v>
      </c>
      <c r="N3" s="2">
        <f>SUMIFS(data!E:E, data!B:B, "=arg", data!L:L, 1)</f>
        <v>3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2</v>
      </c>
    </row>
    <row r="6" spans="11:14">
      <c r="L6" s="2" t="s">
        <v>47</v>
      </c>
      <c r="M6" s="2" t="s">
        <v>69</v>
      </c>
      <c r="N6" s="2">
        <f>SUMIFS(data!E:E, data!B:B, "=caith", data!L:L, 1)</f>
        <v>1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73" t="s">
        <v>186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14</v>
      </c>
    </row>
    <row r="11" spans="11:14">
      <c r="L11" s="2" t="s">
        <v>49</v>
      </c>
      <c r="M11" s="2" t="s">
        <v>73</v>
      </c>
      <c r="N11" s="2">
        <f>SUMIFS(data!E:E, data!B:B, "=fife", data!L:L, 1)</f>
        <v>3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2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2</v>
      </c>
    </row>
    <row r="17" spans="12:14">
      <c r="L17" s="2" t="s">
        <v>52</v>
      </c>
      <c r="M17" s="2" t="s">
        <v>75</v>
      </c>
      <c r="N17" s="2">
        <f>SUMIFS(data!E:E, data!B:B, "=loth", data!L:L, 1)</f>
        <v>8</v>
      </c>
    </row>
    <row r="18" spans="12:14">
      <c r="L18" s="2" t="s">
        <v>61</v>
      </c>
      <c r="M18" s="2" t="s">
        <v>76</v>
      </c>
      <c r="N18" s="2">
        <f>SUMIFS(data!E:E, data!B:B, "=m-n", data!L:L, 1)</f>
        <v>1</v>
      </c>
    </row>
    <row r="19" spans="12:14">
      <c r="L19" s="2" t="s">
        <v>58</v>
      </c>
      <c r="M19" s="2" t="s">
        <v>77</v>
      </c>
      <c r="N19" s="2">
        <f>SUMIFS(data!E:E, data!B:B, "=nes", data!L:L, 1)</f>
        <v>7</v>
      </c>
    </row>
    <row r="20" spans="12:14">
      <c r="L20" s="2" t="s">
        <v>56</v>
      </c>
      <c r="M20" s="2" t="s">
        <v>78</v>
      </c>
      <c r="N20" s="2">
        <f>SUMIFS(data!E:E, data!B:B, "=ork", data!L:L, 1)</f>
        <v>13</v>
      </c>
    </row>
    <row r="21" spans="12:14">
      <c r="L21" s="2" t="s">
        <v>62</v>
      </c>
      <c r="M21" s="2" t="s">
        <v>79</v>
      </c>
      <c r="N21" s="2">
        <f>SUMIFS(data!E:E, data!B:B, "=oheb", data!L:L, 1)</f>
        <v>8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33</v>
      </c>
    </row>
    <row r="24" spans="12:14">
      <c r="L24" s="2" t="s">
        <v>59</v>
      </c>
      <c r="M24" s="2" t="s">
        <v>82</v>
      </c>
      <c r="N24" s="2">
        <f>SUMIFS(data!E:E, data!B:B, "=forth", data!L:L, 1)</f>
        <v>1</v>
      </c>
    </row>
    <row r="25" spans="12:14">
      <c r="L25" s="2" t="s">
        <v>63</v>
      </c>
      <c r="M25" s="2" t="s">
        <v>83</v>
      </c>
      <c r="N25" s="2">
        <f>SUMIFS(data!E:E, data!B:B, "=at sea", data!L:L, 1)</f>
        <v>1</v>
      </c>
    </row>
    <row r="26" spans="12:14">
      <c r="L26" s="6" t="s">
        <v>64</v>
      </c>
      <c r="M26" s="6"/>
      <c r="N26" s="3">
        <f>SUM(N2:N25)</f>
        <v>101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2023-05-10T16:42:24Z</dcterms:modified>
</cp:coreProperties>
</file>